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34420" windowHeight="19800" tabRatio="500" activeTab="6"/>
  </bookViews>
  <sheets>
    <sheet name="Respuestas de formulario" sheetId="1" r:id="rId1"/>
    <sheet name="Analisis" sheetId="2" r:id="rId2"/>
    <sheet name="Población" sheetId="3" r:id="rId3"/>
    <sheet name="Graficos" sheetId="4" r:id="rId4"/>
    <sheet name="Graficos T-Student" sheetId="6" r:id="rId5"/>
    <sheet name="Ficha Tecnica" sheetId="5" r:id="rId6"/>
    <sheet name="Tabla Respuestas" sheetId="7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" i="7" l="1"/>
  <c r="N6" i="7"/>
  <c r="N7" i="7"/>
  <c r="N4" i="7"/>
  <c r="D14" i="7"/>
  <c r="D15" i="7"/>
  <c r="D16" i="7"/>
  <c r="D17" i="7"/>
  <c r="D18" i="7"/>
  <c r="D13" i="7"/>
  <c r="D5" i="2"/>
  <c r="D6" i="2"/>
  <c r="D7" i="2"/>
  <c r="D8" i="2"/>
  <c r="D9" i="2"/>
  <c r="D4" i="2"/>
  <c r="C4" i="2"/>
  <c r="B26" i="2"/>
  <c r="B25" i="2"/>
  <c r="B24" i="2"/>
  <c r="B23" i="2"/>
  <c r="B17" i="2"/>
  <c r="C17" i="2"/>
  <c r="D17" i="2"/>
  <c r="B18" i="2"/>
  <c r="B16" i="2"/>
  <c r="B15" i="2"/>
  <c r="B14" i="2"/>
  <c r="B13" i="2"/>
  <c r="B9" i="2"/>
  <c r="B8" i="2"/>
  <c r="B7" i="2"/>
  <c r="B6" i="2"/>
  <c r="B5" i="2"/>
  <c r="B4" i="2"/>
  <c r="C9" i="2"/>
  <c r="C8" i="2"/>
  <c r="C7" i="2"/>
  <c r="C6" i="2"/>
  <c r="C5" i="2"/>
  <c r="G5" i="2"/>
  <c r="H5" i="2"/>
  <c r="G6" i="2"/>
  <c r="H6" i="2"/>
  <c r="G7" i="2"/>
  <c r="H7" i="2"/>
  <c r="G8" i="2"/>
  <c r="H8" i="2"/>
  <c r="G9" i="2"/>
  <c r="H9" i="2"/>
  <c r="G4" i="2"/>
  <c r="H4" i="2"/>
  <c r="C24" i="2"/>
  <c r="C25" i="2"/>
  <c r="C26" i="2"/>
  <c r="C23" i="2"/>
  <c r="E4" i="2"/>
  <c r="E5" i="2"/>
  <c r="E6" i="2"/>
  <c r="E7" i="2"/>
  <c r="E8" i="2"/>
  <c r="E9" i="2"/>
  <c r="K5" i="2"/>
  <c r="F4" i="2"/>
  <c r="F5" i="2"/>
  <c r="F6" i="2"/>
  <c r="F7" i="2"/>
  <c r="F8" i="2"/>
  <c r="F9" i="2"/>
  <c r="C14" i="2"/>
  <c r="C15" i="2"/>
  <c r="C16" i="2"/>
  <c r="C18" i="2"/>
  <c r="C13" i="2"/>
  <c r="H2" i="3"/>
  <c r="G2" i="3"/>
  <c r="E18" i="2"/>
  <c r="G18" i="2"/>
  <c r="H18" i="2"/>
  <c r="D18" i="2"/>
  <c r="F18" i="2"/>
  <c r="E16" i="2"/>
  <c r="G16" i="2"/>
  <c r="H16" i="2"/>
  <c r="D16" i="2"/>
  <c r="F16" i="2"/>
  <c r="D14" i="2"/>
  <c r="F14" i="2"/>
  <c r="E14" i="2"/>
  <c r="G14" i="2"/>
  <c r="H14" i="2"/>
  <c r="E26" i="2"/>
  <c r="G26" i="2"/>
  <c r="D26" i="2"/>
  <c r="H26" i="2"/>
  <c r="F26" i="2"/>
  <c r="D24" i="2"/>
  <c r="H24" i="2"/>
  <c r="F24" i="2"/>
  <c r="E24" i="2"/>
  <c r="G24" i="2"/>
  <c r="D13" i="2"/>
  <c r="F13" i="2"/>
  <c r="G13" i="2"/>
  <c r="H13" i="2"/>
  <c r="E13" i="2"/>
  <c r="G17" i="2"/>
  <c r="H17" i="2"/>
  <c r="F17" i="2"/>
  <c r="E17" i="2"/>
  <c r="G15" i="2"/>
  <c r="H15" i="2"/>
  <c r="E15" i="2"/>
  <c r="D15" i="2"/>
  <c r="F15" i="2"/>
  <c r="E23" i="2"/>
  <c r="G23" i="2"/>
  <c r="D23" i="2"/>
  <c r="H23" i="2"/>
  <c r="F23" i="2"/>
  <c r="E25" i="2"/>
  <c r="G25" i="2"/>
  <c r="D25" i="2"/>
  <c r="H25" i="2"/>
  <c r="F25" i="2"/>
</calcChain>
</file>

<file path=xl/sharedStrings.xml><?xml version="1.0" encoding="utf-8"?>
<sst xmlns="http://schemas.openxmlformats.org/spreadsheetml/2006/main" count="929" uniqueCount="502">
  <si>
    <t>Marca temporal</t>
  </si>
  <si>
    <t>Nombre</t>
  </si>
  <si>
    <t>Edad</t>
  </si>
  <si>
    <t>Sexo</t>
  </si>
  <si>
    <t>Semestre</t>
  </si>
  <si>
    <t>Cual es el grado de concordancia entre la posición de la fuente sonora de la imagen y la percepción auditiva?</t>
  </si>
  <si>
    <t>Hacia donde se percibe el movimiento de la fuente sonora?</t>
  </si>
  <si>
    <t>Percibe el desplazamiento horizontal con mayor continuidad de la fuente sonora?</t>
  </si>
  <si>
    <t>Percibe el desplazamiento vertical con mayor continuidad de la fuente sonora?</t>
  </si>
  <si>
    <t>Percibe el desplazamiento combinado con mayor continuidad de la fuente sonora?</t>
  </si>
  <si>
    <t>José Miguel Cadavid</t>
  </si>
  <si>
    <t>Masculino</t>
  </si>
  <si>
    <t>B</t>
  </si>
  <si>
    <t>A</t>
  </si>
  <si>
    <t>SI</t>
  </si>
  <si>
    <t>Andrés Cálad Posada</t>
  </si>
  <si>
    <t>NO</t>
  </si>
  <si>
    <t>Daniel Giraldo Guzman</t>
  </si>
  <si>
    <t>Felipe Montoya</t>
  </si>
  <si>
    <t>Juan David Berrio</t>
  </si>
  <si>
    <t>N/A</t>
  </si>
  <si>
    <t>Santiago Lopez Palacio</t>
  </si>
  <si>
    <t>Victor Alfonso P.</t>
  </si>
  <si>
    <t>Alejandra Gutiérrez mESA</t>
  </si>
  <si>
    <t>Femenino</t>
  </si>
  <si>
    <t>Manuel Yepes Correa</t>
  </si>
  <si>
    <t>Jose Fernando Castañeda Zúñiga</t>
  </si>
  <si>
    <t>Mac Gyver  Mazo</t>
  </si>
  <si>
    <t>juan david duque</t>
  </si>
  <si>
    <t>Sebastian Rengifo</t>
  </si>
  <si>
    <t>Esteban Higuita Estrada</t>
  </si>
  <si>
    <t>Sara Arenas</t>
  </si>
  <si>
    <t>miguel mass vieira</t>
  </si>
  <si>
    <t>Jefferson Ramirez Padierna</t>
  </si>
  <si>
    <t>Camilo Duque Ayala</t>
  </si>
  <si>
    <t>Johan Fernando Arteaga Hoyos</t>
  </si>
  <si>
    <t>Jonathan Ochoa Villegas</t>
  </si>
  <si>
    <t>Luis Esteban Gomez Cadavid</t>
  </si>
  <si>
    <t>Daniel Gómez Duque</t>
  </si>
  <si>
    <t>Alexander Aguilar</t>
  </si>
  <si>
    <t>Andrés Montoya</t>
  </si>
  <si>
    <t>Rafael Otàlora</t>
  </si>
  <si>
    <t>Liliam Patricia Restrepo Cabanzo</t>
  </si>
  <si>
    <t>Juan Pablo Giraldo</t>
  </si>
  <si>
    <t>Mario Henriquez</t>
  </si>
  <si>
    <t>Angel David Londoño Renterìa</t>
  </si>
  <si>
    <t>Deimer Quintero</t>
  </si>
  <si>
    <t>Numero de Encuestados</t>
  </si>
  <si>
    <t>Numero Estudiantes Sonido</t>
  </si>
  <si>
    <t>Media Muestral</t>
  </si>
  <si>
    <t>Desviacion</t>
  </si>
  <si>
    <t>Total</t>
  </si>
  <si>
    <t>Aciertos</t>
  </si>
  <si>
    <t>Proporcion</t>
  </si>
  <si>
    <t>Proporcion (%)</t>
  </si>
  <si>
    <t>Nº</t>
  </si>
  <si>
    <t>POBLACIÓN</t>
  </si>
  <si>
    <t>MUESTRA</t>
  </si>
  <si>
    <t>Fraccion de muestreo (f)</t>
  </si>
  <si>
    <t>Factor de Elevacion (E)</t>
  </si>
  <si>
    <t>Media</t>
  </si>
  <si>
    <t>Proporción</t>
  </si>
  <si>
    <t>Nivel</t>
  </si>
  <si>
    <t>Nombre Estudiante</t>
  </si>
  <si>
    <t>Estimación del Error</t>
  </si>
  <si>
    <t>MARIN MONTOYA SANTIAGO</t>
  </si>
  <si>
    <t>ALVAREZ CAICEDO JOHAN EDUARDO</t>
  </si>
  <si>
    <t>ALZATE BARRIENTOS SERGIO ALEJANDRO</t>
  </si>
  <si>
    <t>ALZATE FRANCO JHOAN SEBASTIAN</t>
  </si>
  <si>
    <t>ARANGO PÉREZ JONNY FERNEY</t>
  </si>
  <si>
    <t>ARCIERI TORRES JORGE ANDRES</t>
  </si>
  <si>
    <t>ARDILA ARREDONDO ALEJANDRO</t>
  </si>
  <si>
    <t>BEDOYA MARIN VALERIA</t>
  </si>
  <si>
    <t>BONELLI VIVAS LUCCIANO</t>
  </si>
  <si>
    <t>BUITRAGO LOPEZ GABRIEL EDUARDO</t>
  </si>
  <si>
    <t>CAMARGO ALDANA REMBER ANDRES</t>
  </si>
  <si>
    <t>CANO PENA JUAN CAMILO</t>
  </si>
  <si>
    <t>CANO TABORDA MANUELA</t>
  </si>
  <si>
    <t>CARCAMO HINCAPIE JUAN CAMILO</t>
  </si>
  <si>
    <t>CARDEÑO LUJAN SALOMÓN</t>
  </si>
  <si>
    <t>CERON JARAMILLO JUAN PABLO</t>
  </si>
  <si>
    <t>CHAJIN JIMENEZ RACHID</t>
  </si>
  <si>
    <t>CORTES PEREZ JHOJAN DAVID</t>
  </si>
  <si>
    <t>DOMINGUEZ AGUDELO SANTIAGO</t>
  </si>
  <si>
    <t>EGEA VARGAS EDUARD OVIDIO</t>
  </si>
  <si>
    <t>FIGUEROA CUELLAR DANIEL STIVEN</t>
  </si>
  <si>
    <t>FLOREZ LOPEZ MATEO STYVEN</t>
  </si>
  <si>
    <t>GOMEZ CASTAÑO FRAY SEBASTIAN</t>
  </si>
  <si>
    <t>GONZALEZ ARIAS JOSE JORGE</t>
  </si>
  <si>
    <t>GONZALEZ MUÑOZ JORGE ALBERTO</t>
  </si>
  <si>
    <t>GRANADA VALENCIA ESNEIDER</t>
  </si>
  <si>
    <t>GUTIERREZ BAUTISTA TOMAS</t>
  </si>
  <si>
    <t>HINCAPIE BERON MATEO</t>
  </si>
  <si>
    <t>JARAMILLO GARCIA SEBASTIAN CAMILO</t>
  </si>
  <si>
    <t>LOAIZA PEREZ GIOVANNY ANDRES</t>
  </si>
  <si>
    <t>LÓPEZ MONCAYO DANIEL GIOVANNY</t>
  </si>
  <si>
    <t>MANZANO MIRA MATEO</t>
  </si>
  <si>
    <t>MEJIA CHAVES DAVID ANDRES</t>
  </si>
  <si>
    <t>MENDIVIL SEJIN CARLOS DARIO</t>
  </si>
  <si>
    <t>MIRANDA PEREZ BRAYAN ANDRES</t>
  </si>
  <si>
    <t>MOLINA ALVAREZ JOHAN SEBASTIAN</t>
  </si>
  <si>
    <t>MUÑOZ DUQUE DANIEL FERNANDO</t>
  </si>
  <si>
    <t>MUÑOZ RAMIREZ LUIS ALEJANDRO</t>
  </si>
  <si>
    <t>MÁRQUEZ GIL CAMILO</t>
  </si>
  <si>
    <t>OCHOA ARAUJO JUAN SEBASTIAN</t>
  </si>
  <si>
    <t>OCHOA CARDONA ANDRES</t>
  </si>
  <si>
    <t>OSSA HERNANDEZ CARLOS DANIEL</t>
  </si>
  <si>
    <t>OTALVARO BARCO SANTIAGO</t>
  </si>
  <si>
    <t>RENDON BLANDON SARA</t>
  </si>
  <si>
    <t>SILVA CARMONA SERGIO</t>
  </si>
  <si>
    <t>SUAREZ CARREÑO CARLOS ANDRES</t>
  </si>
  <si>
    <t>SUAZA RINCON ANDRES FELIPE</t>
  </si>
  <si>
    <t>TABAREZ CARVAJAL JUAN PABLO</t>
  </si>
  <si>
    <t>TAPIAS PINZON DIEGO ALEJANDRO</t>
  </si>
  <si>
    <t>TOBÓN SANTA JUAN CAMILO</t>
  </si>
  <si>
    <t>URIBE CARDONA DANIEL ALEJANDRO</t>
  </si>
  <si>
    <t>VALENCIA NIETO JUAN ESTEBAN</t>
  </si>
  <si>
    <t>VASQUEZ ARENAS JUAN PABLO</t>
  </si>
  <si>
    <t>VELEZ CIRO RAUL ESTEBAN</t>
  </si>
  <si>
    <t>VILLA MUÑOZ LAURA</t>
  </si>
  <si>
    <t>VILLEGAS ECHEVERRI DANIELA</t>
  </si>
  <si>
    <t>VIVAS CASTILLO JAN PAUL ROMARIO ALEXANDE</t>
  </si>
  <si>
    <t>YANEZ DIAZ MARIA ALEJANDRA</t>
  </si>
  <si>
    <t>ZAPATA MAZO ANDRES FELIPE</t>
  </si>
  <si>
    <t>ZAPATA PELAEZ ANDRES</t>
  </si>
  <si>
    <t>ZAPATA ZAPATA LEONARDO</t>
  </si>
  <si>
    <t>ALVAREZ SANCHEZ SEBASTIAN</t>
  </si>
  <si>
    <t>ARIAS APRAEZ JUAN SEBASTIAN</t>
  </si>
  <si>
    <t>BUILES SUÁREZ SEBASTIÁN</t>
  </si>
  <si>
    <t>CAMELO ZERPA LEONARDO</t>
  </si>
  <si>
    <t>CAMPOS DUARTE SAMUEL</t>
  </si>
  <si>
    <t>DOMINGUEZ ECHAVARRIA ANDRES FELIPE</t>
  </si>
  <si>
    <t>DUQUE SALCEDO ANDRES FELIPE</t>
  </si>
  <si>
    <t>ECHEVERRI ZEA LAURA</t>
  </si>
  <si>
    <t>FERNANDEZ PARRA DANIEL JOSE</t>
  </si>
  <si>
    <t>GARCIA PAZ ALEJANDRO</t>
  </si>
  <si>
    <t>GIRALDO GUZMAN MIGUEL ANGEL</t>
  </si>
  <si>
    <t>GOMEZ SANCHEZ JUAN CAMILO</t>
  </si>
  <si>
    <t>GONZALEZ ZULUAGA SANTIAGO</t>
  </si>
  <si>
    <t>GRAJALES CARDONA PABLO</t>
  </si>
  <si>
    <t>GÓMEZ MOGOLLÓN JUAN DAVID</t>
  </si>
  <si>
    <t>HERNANDEZ MONTOYA JOSE DANIEL</t>
  </si>
  <si>
    <t>IZQUIERDO ORDOÑEZ JOAN SEBASTIAN</t>
  </si>
  <si>
    <t>JARAMILLO GIRALDO JONATHAN</t>
  </si>
  <si>
    <t>JARAMILLO RESTREPO CRISTIAN</t>
  </si>
  <si>
    <t>JARAMILLO ÁLVAREZ ANDRÉS CAMILO</t>
  </si>
  <si>
    <t>LASSO RENGIFO HERNAN FELIPE</t>
  </si>
  <si>
    <t>LONDOÑO BORJA ANGELICA</t>
  </si>
  <si>
    <t>LUJAN MARIN JHOJAN STIVEN</t>
  </si>
  <si>
    <t>MARIN JARAMILLO ALEJANDRO</t>
  </si>
  <si>
    <t>MELO VILLEGAS PABLO ANDRÉS</t>
  </si>
  <si>
    <t>MINA HURTADO YESID ALEXIS</t>
  </si>
  <si>
    <t>MONTOYA LOPERA JUAN DIEGO</t>
  </si>
  <si>
    <t>MONTOYA MOLINA DANIEL ESTEBAN</t>
  </si>
  <si>
    <t>MOSQUERA HURTADO HELMUNTH ANDRES</t>
  </si>
  <si>
    <t>MURILLO GONZALEZ CRISTIAN DANILO</t>
  </si>
  <si>
    <t>OCAMPO FLOREZ EMMANUEL</t>
  </si>
  <si>
    <t>OCHOA PLAZA DANIEL HERNANDO</t>
  </si>
  <si>
    <t>OLARTE LOPEZ NICOLAS GALILEO</t>
  </si>
  <si>
    <t>ORJUELA NAVARRETE DAVID DAIJHAM</t>
  </si>
  <si>
    <t>OSPINA QUICENO SANTIAGO</t>
  </si>
  <si>
    <t>PATERNINA ARRAUTH DIEGO ANDRES</t>
  </si>
  <si>
    <t>PEREZ SALAZAR NORMAN JESUS</t>
  </si>
  <si>
    <t>PINEDA ORTIZ DAVID</t>
  </si>
  <si>
    <t>RIVERA MONTOYA CRISTIAN ANDRES</t>
  </si>
  <si>
    <t>ROJAS SARRIA CAMILO ANDRES</t>
  </si>
  <si>
    <t>SIERRA VARGAS SEBASTIAN</t>
  </si>
  <si>
    <t>SOLANO ÚSUGA JOSE LUIS</t>
  </si>
  <si>
    <t>TOBON GOMEZ MATEO</t>
  </si>
  <si>
    <t>TRUJILLO MARTINEZ LUIS MIGUEL</t>
  </si>
  <si>
    <t>VALENCIA YEPES LUIS MARTIN</t>
  </si>
  <si>
    <t>VIANA ALZATE THOMAS</t>
  </si>
  <si>
    <t>YARCE VERGARA JUAN DAVID</t>
  </si>
  <si>
    <t>YURGAKY VALOYES DUDLEY</t>
  </si>
  <si>
    <t>AGUDELO ELEJALDE SANTIAGO</t>
  </si>
  <si>
    <t>ALVAREZ VILLA JAIME</t>
  </si>
  <si>
    <t>ARANGO VALLE JUAN CAMILO</t>
  </si>
  <si>
    <t>ARBELAEZ OLARTE CAMILO</t>
  </si>
  <si>
    <t>AREIZA VELASQUEZ ANDRES STIVEN</t>
  </si>
  <si>
    <t>AREVALO ARIAS ANTONY</t>
  </si>
  <si>
    <t>BETANCUR ALVAREZ JUAN DAVID</t>
  </si>
  <si>
    <t>CABARCAS CARRENO ELIAS CAMILO</t>
  </si>
  <si>
    <t>CAEZ LARA GUILLERMO ANDRES</t>
  </si>
  <si>
    <t>CHAPARRO VALENCIA DAVID ALEJANDRO</t>
  </si>
  <si>
    <t>CHAVARRIA RIANO CRISTIAN DAVID</t>
  </si>
  <si>
    <t>CHICA OSORIO CARLOS ANDRES</t>
  </si>
  <si>
    <t>CORREA TORO JUAN ESTEBAN</t>
  </si>
  <si>
    <t>DAZA RIABOVA ERIC DANIEL</t>
  </si>
  <si>
    <t>ECHAVARRIA RUA DAVID ALONSO</t>
  </si>
  <si>
    <t>ESCOBAR RAMIREZ ALEJANDRO</t>
  </si>
  <si>
    <t>ESCOBAR UPEGUI CAMILO</t>
  </si>
  <si>
    <t>ESTRADA CASTAÑO ALEJANDRA</t>
  </si>
  <si>
    <t>ESTRADA DUARTE SERGIO ANDRES</t>
  </si>
  <si>
    <t>FERNANDEZ  PINILLA SANTIAGO</t>
  </si>
  <si>
    <t>FLOREZ FERNANDEZ DAVID</t>
  </si>
  <si>
    <t>GALVIS LOPEZ CRISTIAN CAMILO</t>
  </si>
  <si>
    <t>GALVIS VANEGAS EDWIN ARBEY</t>
  </si>
  <si>
    <t>GIRALDO ECHEVERRI DANIELA</t>
  </si>
  <si>
    <t>GIRALDO ORTIZ LUIS DAVID</t>
  </si>
  <si>
    <t>GUTIERREZ URIBE CHRISTIAN DAVID</t>
  </si>
  <si>
    <t>GUTIÉRREZ TRUJILLO SANTIAGO</t>
  </si>
  <si>
    <t>HENAO JIMENEZ CARLOS MARIO</t>
  </si>
  <si>
    <t>HENAO OSORNO SAMUEL ESTEBAN</t>
  </si>
  <si>
    <t>JARAMILLO METRIO JUAN MIGUEL</t>
  </si>
  <si>
    <t>LONDONO BEDOYA JUAN DIEGO</t>
  </si>
  <si>
    <t>LOPEZ LOPEZ LUIS MIGUEL</t>
  </si>
  <si>
    <t>LOPEZ VALLEJO ESTEBAN DOMINGO</t>
  </si>
  <si>
    <t>LUJAN LOPEZ LUIS FERNANDO</t>
  </si>
  <si>
    <t>LUNA RESTREPO LUIS ALEJANDRO</t>
  </si>
  <si>
    <t>MARTINEZ PINO CRISTIAN</t>
  </si>
  <si>
    <t>MAYORQUIN MONTES SEBASTIAN</t>
  </si>
  <si>
    <t>MEJIA MARTINEZ SERGIO</t>
  </si>
  <si>
    <t>MORA SALDARRIAGA MARIA CAMILA</t>
  </si>
  <si>
    <t>MORENO GIL ANDRES FELIPE</t>
  </si>
  <si>
    <t>MUNERA SIERRA JAIME ANDRES</t>
  </si>
  <si>
    <t>MUSUSUE CASTRO VANESSA</t>
  </si>
  <si>
    <t>OSPINA PATINO TOMAS</t>
  </si>
  <si>
    <t>PANIAGUA MEJIA SANTIAGO</t>
  </si>
  <si>
    <t>PEREZ VELASQUEZ JEISON DAVID</t>
  </si>
  <si>
    <t>RAMIREZ GUERRA SARA</t>
  </si>
  <si>
    <t>RAMIREZ SANCHEZ SANTIAGO</t>
  </si>
  <si>
    <t>RESTREPO DAVILA FELIPE</t>
  </si>
  <si>
    <t>RODRIGUEZ GONZALEZ MAURICIO</t>
  </si>
  <si>
    <t>RODRIGUEZ VASQUEZ JULIAN ANDRES</t>
  </si>
  <si>
    <t>VANEGAS PINEDA OSCAR EDUARDO</t>
  </si>
  <si>
    <t>VASQUEZ ZAPATA SEBASTIAN</t>
  </si>
  <si>
    <t>VEGA CORREA JUAN SEBASTIÁN</t>
  </si>
  <si>
    <t>ZAPATA GOMEZ LUISA FERNANDA</t>
  </si>
  <si>
    <t>ZAPATA GRAJALES SEBASTIAN</t>
  </si>
  <si>
    <t>ARIAS MORALES NEFERSSON</t>
  </si>
  <si>
    <t>CARDONA RIOS MANUEL ALEJANDRO</t>
  </si>
  <si>
    <t>CORREA RUIZ JUAN PABLO</t>
  </si>
  <si>
    <t>CUELLO PRIETO FRANCISCO ALBERTO</t>
  </si>
  <si>
    <t>ESCOBAR MOLINA MATEO</t>
  </si>
  <si>
    <t>ESPINOSA ALVAREZ ANTONIO JOSE</t>
  </si>
  <si>
    <t>FERNANDEZ BERRIO SERGIO ESTEBAN</t>
  </si>
  <si>
    <t>FRANCO DUARTE ESTEBAN</t>
  </si>
  <si>
    <t>GOMEZ LOPEZ JUAN PABLO</t>
  </si>
  <si>
    <t>GOMEZ MENDEZ TOMAS SIMON</t>
  </si>
  <si>
    <t>GOMEZ SALAZAR JUAN CAMILO</t>
  </si>
  <si>
    <t>HENAO PATERNINA ESTEBAN</t>
  </si>
  <si>
    <t>JARAMILLO GOMEZ RICARDO</t>
  </si>
  <si>
    <t>MONTOYA RESTREPO DANIEL</t>
  </si>
  <si>
    <t>MUÑOZ BOTERO LUCAS</t>
  </si>
  <si>
    <t>MUÑOZ CORREA JUAN FELIPE</t>
  </si>
  <si>
    <t>PEREZ JARAMILLO JUAN SEBASTIAN</t>
  </si>
  <si>
    <t>PEREZ SOTO DAVID</t>
  </si>
  <si>
    <t>PINTO HERNANDEZ JEAN CARLOS</t>
  </si>
  <si>
    <t>RAMIREZ RIVERA FELIPE</t>
  </si>
  <si>
    <t>TORO BOTERO JUAN JOSE</t>
  </si>
  <si>
    <t>TORO CERON LUIS GABRIEL</t>
  </si>
  <si>
    <t>UPEGUI FLOREZ DANIEL</t>
  </si>
  <si>
    <t>VILLA ROMERO ABEL ANDRES</t>
  </si>
  <si>
    <t>ZAPATA CORREA SEBASTIAN</t>
  </si>
  <si>
    <t>ZEMANATE SILVA OSCAR FABIAN</t>
  </si>
  <si>
    <t>ARAQUE ARGUELLES CESAR AUGUSTO</t>
  </si>
  <si>
    <t>ARENAS VILLEGAS SARA MARIA</t>
  </si>
  <si>
    <t>ARIAS ARBELAEZ ANDREA</t>
  </si>
  <si>
    <t>CARMONA CARDONA ANDRES FELIPE</t>
  </si>
  <si>
    <t>CORDOBA ARIAS DANIEL</t>
  </si>
  <si>
    <t>CUERVO OSPINA GUILLERMO ANDRES</t>
  </si>
  <si>
    <t>DUQUE AYALA JUAN CAMILO</t>
  </si>
  <si>
    <t>ESCOBAR OCHOA SARA</t>
  </si>
  <si>
    <t>GIRALDO MONSALVE JUAN PABLO</t>
  </si>
  <si>
    <t>HENAO RAMIREZ SANTIAGO</t>
  </si>
  <si>
    <t>HERNANDEZ ARIÑA KAREN ALEJANDRA</t>
  </si>
  <si>
    <t>MACIA ARANGO ANDRES FELIPE</t>
  </si>
  <si>
    <t>MALDONADO ARIAS DANIEL ALEJANDRO</t>
  </si>
  <si>
    <t>MAURY LOPEZ ALEXANDER</t>
  </si>
  <si>
    <t>MONTOYA SANCHEZ DANIEL JOSE</t>
  </si>
  <si>
    <t>MORALES QUINTERO JHON ESTEBAN</t>
  </si>
  <si>
    <t>MORALES URIBE ANDRES</t>
  </si>
  <si>
    <t>MUÑOZ MUÑOZ LUIS CARLOS</t>
  </si>
  <si>
    <t>OBREGON GAVIRIA DANIEL</t>
  </si>
  <si>
    <t>ORTIZ GOMEZ GUILLERMO ALEJANDRO</t>
  </si>
  <si>
    <t>PEREZ BETANCUR DIANA CAROLINA</t>
  </si>
  <si>
    <t>QUINTERO VERTEL DEIMER</t>
  </si>
  <si>
    <t>RAMIREZ PADIERNA JEFFERSON</t>
  </si>
  <si>
    <t>SIERRA DIAZGRANADOS DIEGO ALEJANDRO</t>
  </si>
  <si>
    <t>SIERRA GALLON JUAN SEBASTIAN</t>
  </si>
  <si>
    <t>URBINA MEJIA TOMAS ANDRES</t>
  </si>
  <si>
    <t>VARGAS CANO MAURICIO</t>
  </si>
  <si>
    <t>YEPES DIAZ MATEO</t>
  </si>
  <si>
    <t>ZULUAGA VELASQUEZ JUAN PABLO</t>
  </si>
  <si>
    <t>AGUILAR CASTRO ALEXANDER</t>
  </si>
  <si>
    <t>AGUIRRE VALENCIA JUAN DAVID</t>
  </si>
  <si>
    <t>AMAYA MOYA JOHANA MILENA</t>
  </si>
  <si>
    <t>ARIAS ALFONSO ANDRES FELIPE</t>
  </si>
  <si>
    <t>ARIAS ROCHE JERÓNIMO</t>
  </si>
  <si>
    <t>BENJUMEA PENAGOS JOHAN SEBASTIAN</t>
  </si>
  <si>
    <t>CALLE ESCOBAR SEBASTIAN</t>
  </si>
  <si>
    <t>CEBALLOS ASTUDILLO LEYDI ELIAN</t>
  </si>
  <si>
    <t>CORREA VELASQUEZ ANDREA</t>
  </si>
  <si>
    <t>DURAN HENAO ALEJANDRO</t>
  </si>
  <si>
    <t>FRANCO GALEANO AIRAN STEVEN</t>
  </si>
  <si>
    <t>GARCIA CEBALLOS DANNY ANDRES</t>
  </si>
  <si>
    <t>GARCIA MOSQUERA JUAN SEBASTIAN</t>
  </si>
  <si>
    <t>GIL VASQUEZ ALEJANDRO</t>
  </si>
  <si>
    <t>GOMEZ OSORIO CAMILO</t>
  </si>
  <si>
    <t>HIGUITA ESTRADA ESTEBAN</t>
  </si>
  <si>
    <t>LAINO GUERRA LUIS FELIPE</t>
  </si>
  <si>
    <t>LONDONO GIRALDO JUAN FERNANDO</t>
  </si>
  <si>
    <t>MASS VIEIRA MIGUEL ANTONIO</t>
  </si>
  <si>
    <t>MONTOYA FLOREZ ANDRES FELIPE</t>
  </si>
  <si>
    <t>MORALES DEL CORRAL JUAN DIEGO</t>
  </si>
  <si>
    <t>NATERA URUETA ERICK JAVIER</t>
  </si>
  <si>
    <t>OKE MILLAN YUSEF</t>
  </si>
  <si>
    <t>PEREZ ARANGO ALEJANDRO</t>
  </si>
  <si>
    <t>PRESIGA RIOS SEBASTIAN</t>
  </si>
  <si>
    <t>RODRIGUEZ VELASQUEZ DANIEL</t>
  </si>
  <si>
    <t>SALAZAR JIMENEZ CARLOS ANDRES</t>
  </si>
  <si>
    <t>SANZ ALMANZA JUAN DAVID</t>
  </si>
  <si>
    <t>VASQUEZ GARZON SEBASTIAN</t>
  </si>
  <si>
    <t>CASTAÑEZ ORTA MANUEL RICARDO</t>
  </si>
  <si>
    <t>CASTRO CORZO MICHELL</t>
  </si>
  <si>
    <t>FERNANDEZ MEJIA ESTEBAN</t>
  </si>
  <si>
    <t>GIRALDO VALENCIA JOSE OMAR</t>
  </si>
  <si>
    <t>GOMEZ CADAVID LUIS ESTEBAN</t>
  </si>
  <si>
    <t>GÓMEZ DUQUE DANIEL</t>
  </si>
  <si>
    <t>HERNANDEZ GONZALEZ DANIEL JOSE</t>
  </si>
  <si>
    <t>MEJIA BUILES ALEJANDRO</t>
  </si>
  <si>
    <t>PEREZ ZAPATA DAVID</t>
  </si>
  <si>
    <t>PUERTA PAREJA JUAN RICARDO</t>
  </si>
  <si>
    <t>QUICENO TAPIAS YONNY ALEXANDER</t>
  </si>
  <si>
    <t>RAMIREZ BUILES JUAN PABLO</t>
  </si>
  <si>
    <t>ZUNIGA ORJUELA ANDRES PAUL</t>
  </si>
  <si>
    <t>AMAYA ALVAREZ JUAN FELIPE</t>
  </si>
  <si>
    <t>ARCILA FERNANDEZ ELOISA</t>
  </si>
  <si>
    <t>ARISTIZABAL GALLEGO SANTIAGO</t>
  </si>
  <si>
    <t>BENJUMEA GÓMEZ GERMÁN ALONSO</t>
  </si>
  <si>
    <t>BOTERO AGUDELO DAVID</t>
  </si>
  <si>
    <t>BOTERO MEJIA SEBASTIAN</t>
  </si>
  <si>
    <t>CARVAJAL BOTERO ANDRES</t>
  </si>
  <si>
    <t>GARCIA GOMEZ ANDRES</t>
  </si>
  <si>
    <t>MELGUIZO MARTINEZ GUSTAVO ALEJANDRO</t>
  </si>
  <si>
    <t>MOLINA MOLINA SIMON</t>
  </si>
  <si>
    <t>NARANJO RUIZ ANDERSON</t>
  </si>
  <si>
    <t>OCHOA VILLEGAS JONATHAN</t>
  </si>
  <si>
    <t>OTALORA ARIAS RAFAEL ESTEBAN</t>
  </si>
  <si>
    <t>PALACIO GIRALDO VICTOR ALFONSO</t>
  </si>
  <si>
    <t>PATINO JARAMILLO JUAN PABLO</t>
  </si>
  <si>
    <t>RESTREPO CABANZO LILIAM PATRICIA</t>
  </si>
  <si>
    <t>RODRIGUEZ VILLOTA JUAN CAMILO</t>
  </si>
  <si>
    <t>RUIZ SANCHEZ SANTIAGO</t>
  </si>
  <si>
    <t>TABORDA ARAMBURO MARCO ANTONIO</t>
  </si>
  <si>
    <t>VALENCIA VINAS PABLO</t>
  </si>
  <si>
    <t>VELEZ CORREA DANIEL</t>
  </si>
  <si>
    <t>VELEZ ECHAVARRIA DANIEL</t>
  </si>
  <si>
    <t>VELÁSQUEZ PÉREZ JUAN DAVID</t>
  </si>
  <si>
    <t>VERGARA ARIAS ANDRES FELIPE</t>
  </si>
  <si>
    <t>YEPES CORREA MANUEL ALEXIS</t>
  </si>
  <si>
    <t>YEPES QUINTERO JOHNNY</t>
  </si>
  <si>
    <t>BAYER CANO SEBASTIAN</t>
  </si>
  <si>
    <t>CALAD POSADA ANDRES</t>
  </si>
  <si>
    <t>CASTAÑEDA ZÚÑIGA JOSE FERNANDO</t>
  </si>
  <si>
    <t>DUQUE ARIZA JUAN DAVID</t>
  </si>
  <si>
    <t>GUTIERREZ MESA ALEJANDRA</t>
  </si>
  <si>
    <t>LOPERA GÓMEZ SEBASTIÁN</t>
  </si>
  <si>
    <t>LOPEZ PALACIO SANTIAGO</t>
  </si>
  <si>
    <t>MOLINA JARAMILLO ALEJANDRO</t>
  </si>
  <si>
    <t>MONTOYA ARAQUE JUAN FELIPE</t>
  </si>
  <si>
    <t>ROSADO SARABIA JOHNATHAN DANIEL</t>
  </si>
  <si>
    <t>SUAZA URIBE MAURICIO</t>
  </si>
  <si>
    <t>TOBON GUTIERREZ ESTEBAN</t>
  </si>
  <si>
    <t>URREGO RUIZ DANIEL</t>
  </si>
  <si>
    <t>ARTEAGA HOYOS JOHAN FERNANDO</t>
  </si>
  <si>
    <t>CADAVID TOBON JOSE MIGUEL</t>
  </si>
  <si>
    <t>CARDONA ROJAS DANIEL ESTEBAN</t>
  </si>
  <si>
    <t>GIRALDO GUZMÁN DANIEL</t>
  </si>
  <si>
    <t>HENRIQUEZ ROMERO MARIO ALFONSO</t>
  </si>
  <si>
    <t>LUNA ZAPATA FERNANDO ADOLFO</t>
  </si>
  <si>
    <t>MAZO MEJIA MAC GYVER</t>
  </si>
  <si>
    <t>MESA VILLAREAL JUAN FELIPE</t>
  </si>
  <si>
    <t>MONTOYA GOMEZ GLORIA MARIA</t>
  </si>
  <si>
    <t>RAMIREZ RIVERA DANIEL</t>
  </si>
  <si>
    <t>RENGIFO HURTADO SEBASTIAN</t>
  </si>
  <si>
    <t>SALAZAR GONZALEZ JUAN CAMILO</t>
  </si>
  <si>
    <t>VILLADA ARREDONDO JUAN FELIPE</t>
  </si>
  <si>
    <t>ZICER CARMONA FELIPE</t>
  </si>
  <si>
    <t>Especificaciones</t>
  </si>
  <si>
    <t>Hardware</t>
  </si>
  <si>
    <t>Computador  Mac Book White</t>
  </si>
  <si>
    <t>Nombre del modelo:</t>
  </si>
  <si>
    <t>MacBook</t>
  </si>
  <si>
    <t>Identificador del modelo:</t>
  </si>
  <si>
    <t>MacBook6,1</t>
  </si>
  <si>
    <t>Nombre del procesador:</t>
  </si>
  <si>
    <t>Intel Core 2 Duo</t>
  </si>
  <si>
    <t>Velocidad del procesador:</t>
  </si>
  <si>
    <t>2,26 GHz</t>
  </si>
  <si>
    <t>Número de procesadores:</t>
  </si>
  <si>
    <t>Número total de núcleos:</t>
  </si>
  <si>
    <t>Caché de nivel 2:</t>
  </si>
  <si>
    <t>3 MB</t>
  </si>
  <si>
    <t>Memoria:</t>
  </si>
  <si>
    <t>4 GB</t>
  </si>
  <si>
    <t>Velocidad del bus:</t>
  </si>
  <si>
    <t>1,07 GHz</t>
  </si>
  <si>
    <t>Versión de la ROM de arranque:</t>
  </si>
  <si>
    <t>MB61.00C8.B00</t>
  </si>
  <si>
    <t>Versión SMC (sistema):</t>
  </si>
  <si>
    <t>1.51f53</t>
  </si>
  <si>
    <t>Número de serie (sistema):</t>
  </si>
  <si>
    <t>W8008DBY8PW</t>
  </si>
  <si>
    <t>UUID de hardware:</t>
  </si>
  <si>
    <t>61F65517-5901-5ECB-97C8-957A3EC8CCF3</t>
  </si>
  <si>
    <t>Interface de audio Audo Box Presonus</t>
  </si>
  <si>
    <t>Salida de Auriculares</t>
  </si>
  <si>
    <t>Tipo de conector ¼” TRS, hembra, estéreo</t>
  </si>
  <si>
    <t>Potencia máxima 30 mW/ch @ 60Ω load</t>
  </si>
  <si>
    <t>Respuesta en frecuencia 20 Hz - 20 kHz, +/- 0.5 dB, ganancia max</t>
  </si>
  <si>
    <t>THD+N 0.08%, 1 kHz, ganancia max, 20 kHz BW, A-wtd</t>
  </si>
  <si>
    <t>Relación S/R 90 dB, 1 kHz, ganancia max, 20 kHz BW, unwtd</t>
  </si>
  <si>
    <t>Alimentación</t>
  </si>
  <si>
    <t>Alimentación USB bus</t>
  </si>
  <si>
    <t>Digital</t>
  </si>
  <si>
    <t>Tipo de puerto de conexión USB 1.1</t>
  </si>
  <si>
    <t>Resolución de bits 24-bit</t>
  </si>
  <si>
    <t>Frecuencia de muestreo 44.1 kHz, 48 kHz,</t>
  </si>
  <si>
    <t>Nivel de referencia de 0dBFS +4 dBu</t>
  </si>
  <si>
    <t>Rango dinámico ADC 102 dB, 48 kHz de frecuencia de muestreo, A-wtd</t>
  </si>
  <si>
    <t>Rango dinámico DAC 110 dB, 48 kHz de frecuencia de muestreo, A-wtd</t>
  </si>
  <si>
    <t>E/S MIDI I Conectores 5-pin DIN</t>
  </si>
  <si>
    <t>Audifonos Sony MDR 7506</t>
  </si>
  <si>
    <t>Audifonos tipo: Cerrados</t>
  </si>
  <si>
    <t>Cerrados</t>
  </si>
  <si>
    <t>Medidas del Driver:</t>
  </si>
  <si>
    <t>40 mm dia., tipo dinámico</t>
  </si>
  <si>
    <t>Impedancia: 63 Ohms a 1 Khz</t>
  </si>
  <si>
    <t>63 Ohms a 1 Khz</t>
  </si>
  <si>
    <t>Sencibilidad:</t>
  </si>
  <si>
    <t>106 dB/mW</t>
  </si>
  <si>
    <t>Potencia medida:</t>
  </si>
  <si>
    <t>0.5 W</t>
  </si>
  <si>
    <t>Potencia maxima:</t>
  </si>
  <si>
    <t>1 W</t>
  </si>
  <si>
    <t>Respuesta en Frecuencia:</t>
  </si>
  <si>
    <t>10 a 20 000 Hz</t>
  </si>
  <si>
    <t>Cable:</t>
  </si>
  <si>
    <t>3 metros(longitud total) en forma de bobina que permite mas movilidad</t>
  </si>
  <si>
    <t>Peso: Aprox.</t>
  </si>
  <si>
    <t>230 g (con el cable)</t>
  </si>
  <si>
    <t>Ipad</t>
  </si>
  <si>
    <t>Red</t>
  </si>
  <si>
    <t>GSM 850 / 900 / 1800 / 1900 - HSDPA 850 / 900 / 1900 / 2100</t>
  </si>
  <si>
    <t>Wi-Fi 802.11 a/b/g/n</t>
  </si>
  <si>
    <t>Dimenciones</t>
  </si>
  <si>
    <t>241.2 x 185.7 x 8.8 mm</t>
  </si>
  <si>
    <t>Sistema operativo</t>
  </si>
  <si>
    <t>OSX 5.0.1</t>
  </si>
  <si>
    <t>Nº Serie</t>
  </si>
  <si>
    <t>DN6HCGG0DFJ1</t>
  </si>
  <si>
    <t>Software</t>
  </si>
  <si>
    <t>Ableton Live</t>
  </si>
  <si>
    <t>Version</t>
  </si>
  <si>
    <t>8,1,3</t>
  </si>
  <si>
    <t>Serie</t>
  </si>
  <si>
    <t>3006-3803-8CFA-A6BE-7701-C263</t>
  </si>
  <si>
    <t>Sample Rate</t>
  </si>
  <si>
    <t>Buffer Size</t>
  </si>
  <si>
    <t>248 Samples</t>
  </si>
  <si>
    <t>Input latency</t>
  </si>
  <si>
    <t>0 ms</t>
  </si>
  <si>
    <t>Output latency</t>
  </si>
  <si>
    <t>7,60 ms</t>
  </si>
  <si>
    <t>TouchOSC</t>
  </si>
  <si>
    <t>Fabricante</t>
  </si>
  <si>
    <t>hexler.net</t>
  </si>
  <si>
    <t>1,8,1</t>
  </si>
  <si>
    <t>Tamaño de la aplicación</t>
  </si>
  <si>
    <t>BinauralPlugin VST</t>
  </si>
  <si>
    <t>Desarrolladores</t>
  </si>
  <si>
    <t>Daniel Cardona - Marcel Valderrama</t>
  </si>
  <si>
    <t>Tipo de plugin</t>
  </si>
  <si>
    <t>VST</t>
  </si>
  <si>
    <t>Interfaz Estandar</t>
  </si>
  <si>
    <t>Steinberg</t>
  </si>
  <si>
    <t>Desviacion(%)</t>
  </si>
  <si>
    <t>Desviacion (%)</t>
  </si>
  <si>
    <t>Reconocimiento Discreto de Precedencia - Seccion 1</t>
  </si>
  <si>
    <t>Reconocimiento Continuo (interpolación) - Seccion 2</t>
  </si>
  <si>
    <t>IC - Normal Std</t>
  </si>
  <si>
    <t>IC - T Student</t>
  </si>
  <si>
    <t>IC - Norm Std</t>
  </si>
  <si>
    <t xml:space="preserve">Desviacion </t>
  </si>
  <si>
    <t>Parte 1 - Cual es el grado de concordancia entre la posición de la fuente sonora de la imagen y la percepción auditiva?</t>
  </si>
  <si>
    <t>Parte 2 - Hacia donde se percibe el movimiento de la fuente sonora?</t>
  </si>
  <si>
    <t>Parte 1 - Percibe el desplazamiento horizontal con mayor continuidad de la fuente sonora?</t>
  </si>
  <si>
    <t>Z_alpha/2 - CL 95%</t>
  </si>
  <si>
    <t>T_alpha/2 - CL 95% 29 GL</t>
  </si>
  <si>
    <t>P1</t>
  </si>
  <si>
    <t>P2</t>
  </si>
  <si>
    <t>P3</t>
  </si>
  <si>
    <t>P4</t>
  </si>
  <si>
    <t>P5</t>
  </si>
  <si>
    <t>P6</t>
  </si>
  <si>
    <t>1-Percentil Punto Corte</t>
  </si>
  <si>
    <t>C.V</t>
  </si>
  <si>
    <t>IC - Norm (%)</t>
  </si>
  <si>
    <t xml:space="preserve">Percentil Punto Corte </t>
  </si>
  <si>
    <t>IC - Norm</t>
  </si>
  <si>
    <t>IC - Norm(%)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</si>
</sst>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\ h:mm:ss;@"/>
    <numFmt numFmtId="165" formatCode="0.0000"/>
    <numFmt numFmtId="167" formatCode="0.0"/>
  </numFmts>
  <fonts count="16" x14ac:knownFonts="1"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i/>
      <sz val="10"/>
      <color rgb="FF00000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73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164" fontId="0" fillId="3" borderId="0" xfId="0" applyNumberFormat="1" applyFill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3" fillId="4" borderId="0" xfId="0" applyFont="1" applyFill="1" applyAlignment="1">
      <alignment horizontal="center" wrapText="1"/>
    </xf>
    <xf numFmtId="0" fontId="0" fillId="0" borderId="10" xfId="0" applyBorder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11" xfId="0" applyBorder="1" applyAlignment="1">
      <alignment wrapText="1"/>
    </xf>
    <xf numFmtId="0" fontId="5" fillId="0" borderId="12" xfId="0" applyFont="1" applyBorder="1" applyAlignment="1">
      <alignment wrapText="1"/>
    </xf>
    <xf numFmtId="0" fontId="0" fillId="0" borderId="13" xfId="0" applyBorder="1" applyAlignment="1">
      <alignment wrapText="1"/>
    </xf>
    <xf numFmtId="4" fontId="0" fillId="0" borderId="0" xfId="0" applyNumberFormat="1" applyAlignment="1">
      <alignment wrapText="1"/>
    </xf>
    <xf numFmtId="0" fontId="6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wrapText="1"/>
    </xf>
    <xf numFmtId="0" fontId="0" fillId="5" borderId="0" xfId="0" applyFill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8" fillId="0" borderId="19" xfId="0" applyFont="1" applyBorder="1" applyAlignment="1">
      <alignment wrapText="1"/>
    </xf>
    <xf numFmtId="0" fontId="0" fillId="0" borderId="20" xfId="0" applyBorder="1" applyAlignment="1">
      <alignment wrapText="1"/>
    </xf>
    <xf numFmtId="0" fontId="9" fillId="0" borderId="21" xfId="0" applyFont="1" applyBorder="1" applyAlignment="1">
      <alignment wrapText="1"/>
    </xf>
    <xf numFmtId="0" fontId="10" fillId="0" borderId="0" xfId="0" applyFont="1" applyAlignment="1">
      <alignment wrapText="1"/>
    </xf>
    <xf numFmtId="0" fontId="0" fillId="0" borderId="22" xfId="0" applyBorder="1" applyAlignment="1">
      <alignment wrapText="1"/>
    </xf>
    <xf numFmtId="0" fontId="0" fillId="0" borderId="19" xfId="0" applyBorder="1" applyAlignment="1">
      <alignment wrapText="1"/>
    </xf>
    <xf numFmtId="0" fontId="0" fillId="2" borderId="19" xfId="0" applyFill="1" applyBorder="1" applyAlignment="1">
      <alignment wrapText="1"/>
    </xf>
    <xf numFmtId="0" fontId="0" fillId="0" borderId="0" xfId="0" applyBorder="1" applyAlignment="1">
      <alignment wrapText="1"/>
    </xf>
    <xf numFmtId="0" fontId="14" fillId="0" borderId="0" xfId="0" applyFont="1" applyAlignment="1">
      <alignment wrapText="1"/>
    </xf>
    <xf numFmtId="0" fontId="13" fillId="4" borderId="0" xfId="0" applyFont="1" applyFill="1" applyAlignment="1">
      <alignment horizontal="center" wrapText="1"/>
    </xf>
    <xf numFmtId="165" fontId="0" fillId="0" borderId="19" xfId="0" applyNumberFormat="1" applyBorder="1" applyAlignment="1">
      <alignment wrapText="1"/>
    </xf>
    <xf numFmtId="0" fontId="14" fillId="0" borderId="19" xfId="0" applyFont="1" applyBorder="1" applyAlignment="1">
      <alignment wrapText="1"/>
    </xf>
    <xf numFmtId="0" fontId="0" fillId="0" borderId="19" xfId="0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4" fillId="6" borderId="23" xfId="0" applyFont="1" applyFill="1" applyBorder="1" applyAlignment="1">
      <alignment horizontal="center" wrapText="1"/>
    </xf>
    <xf numFmtId="0" fontId="14" fillId="6" borderId="14" xfId="0" applyFont="1" applyFill="1" applyBorder="1" applyAlignment="1">
      <alignment horizontal="center" wrapText="1"/>
    </xf>
    <xf numFmtId="0" fontId="14" fillId="6" borderId="24" xfId="0" applyFont="1" applyFill="1" applyBorder="1" applyAlignment="1">
      <alignment horizontal="center" wrapText="1"/>
    </xf>
    <xf numFmtId="0" fontId="13" fillId="8" borderId="23" xfId="0" applyFont="1" applyFill="1" applyBorder="1" applyAlignment="1">
      <alignment horizontal="center" wrapText="1"/>
    </xf>
    <xf numFmtId="0" fontId="13" fillId="8" borderId="14" xfId="0" applyFont="1" applyFill="1" applyBorder="1" applyAlignment="1">
      <alignment horizontal="center" wrapText="1"/>
    </xf>
    <xf numFmtId="0" fontId="13" fillId="8" borderId="24" xfId="0" applyFont="1" applyFill="1" applyBorder="1" applyAlignment="1">
      <alignment horizontal="center" wrapText="1"/>
    </xf>
    <xf numFmtId="0" fontId="14" fillId="9" borderId="23" xfId="0" applyFont="1" applyFill="1" applyBorder="1" applyAlignment="1">
      <alignment horizontal="center" wrapText="1"/>
    </xf>
    <xf numFmtId="0" fontId="14" fillId="9" borderId="14" xfId="0" applyFont="1" applyFill="1" applyBorder="1" applyAlignment="1">
      <alignment horizontal="center" wrapText="1"/>
    </xf>
    <xf numFmtId="0" fontId="14" fillId="9" borderId="24" xfId="0" applyFont="1" applyFill="1" applyBorder="1" applyAlignment="1">
      <alignment horizontal="center" wrapText="1"/>
    </xf>
    <xf numFmtId="0" fontId="14" fillId="9" borderId="23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14" fillId="9" borderId="24" xfId="0" applyFont="1" applyFill="1" applyBorder="1" applyAlignment="1">
      <alignment horizontal="center" vertical="center" wrapText="1"/>
    </xf>
    <xf numFmtId="0" fontId="13" fillId="7" borderId="23" xfId="0" applyNumberFormat="1" applyFont="1" applyFill="1" applyBorder="1" applyAlignment="1">
      <alignment horizontal="center" vertical="center" wrapText="1"/>
    </xf>
    <xf numFmtId="0" fontId="13" fillId="7" borderId="14" xfId="0" applyNumberFormat="1" applyFont="1" applyFill="1" applyBorder="1" applyAlignment="1">
      <alignment horizontal="center" vertical="center" wrapText="1"/>
    </xf>
    <xf numFmtId="0" fontId="13" fillId="7" borderId="2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1" fontId="0" fillId="0" borderId="19" xfId="0" applyNumberFormat="1" applyBorder="1" applyAlignment="1">
      <alignment wrapText="1"/>
    </xf>
    <xf numFmtId="0" fontId="15" fillId="10" borderId="19" xfId="0" applyFont="1" applyFill="1" applyBorder="1" applyAlignment="1">
      <alignment horizontal="center" wrapText="1"/>
    </xf>
    <xf numFmtId="0" fontId="0" fillId="10" borderId="19" xfId="0" applyFill="1" applyBorder="1" applyAlignment="1">
      <alignment horizontal="center" wrapText="1"/>
    </xf>
    <xf numFmtId="0" fontId="0" fillId="11" borderId="19" xfId="0" applyFill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15" fillId="12" borderId="19" xfId="0" applyFont="1" applyFill="1" applyBorder="1" applyAlignment="1">
      <alignment horizontal="center" wrapText="1"/>
    </xf>
    <xf numFmtId="0" fontId="0" fillId="13" borderId="19" xfId="0" applyFill="1" applyBorder="1" applyAlignment="1">
      <alignment horizontal="center" wrapText="1"/>
    </xf>
    <xf numFmtId="167" fontId="0" fillId="0" borderId="19" xfId="0" applyNumberFormat="1" applyBorder="1" applyAlignment="1">
      <alignment wrapText="1"/>
    </xf>
    <xf numFmtId="2" fontId="0" fillId="0" borderId="19" xfId="0" applyNumberFormat="1" applyBorder="1" applyAlignment="1">
      <alignment wrapText="1"/>
    </xf>
    <xf numFmtId="0" fontId="15" fillId="0" borderId="0" xfId="0" applyFont="1" applyFill="1" applyAlignment="1">
      <alignment wrapText="1"/>
    </xf>
    <xf numFmtId="0" fontId="0" fillId="0" borderId="0" xfId="0" applyFill="1" applyAlignment="1">
      <alignment wrapText="1"/>
    </xf>
  </cellXfs>
  <cellStyles count="3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18"/>
  <c:chart>
    <c:title>
      <c:tx>
        <c:rich>
          <a:bodyPr/>
          <a:lstStyle/>
          <a:p>
            <a:pPr>
              <a:defRPr sz="1600" b="1">
                <a:solidFill>
                  <a:srgbClr val="000000"/>
                </a:solidFill>
              </a:defRPr>
            </a:pPr>
            <a:r>
              <a:rPr lang="es-ES"/>
              <a:t>Puntuaciones Promedio Reconocimiento Discreto Seccion 1 Parte 1 + Desv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Analisis!$A$4</c:f>
              <c:strCache>
                <c:ptCount val="1"/>
                <c:pt idx="0">
                  <c:v>P1</c:v>
                </c:pt>
              </c:strCache>
            </c:strRef>
          </c:tx>
          <c:spPr>
            <a:solidFill>
              <a:srgbClr val="4684EE"/>
            </a:solidFill>
          </c:spPr>
          <c:invertIfNegative val="1"/>
          <c:errBars>
            <c:errBarType val="both"/>
            <c:errValType val="cust"/>
            <c:noEndCap val="0"/>
            <c:plus>
              <c:numRef>
                <c:f>Analisis!$C$4</c:f>
                <c:numCache>
                  <c:formatCode>General</c:formatCode>
                  <c:ptCount val="1"/>
                  <c:pt idx="0">
                    <c:v>1.315250948477615</c:v>
                  </c:pt>
                </c:numCache>
              </c:numRef>
            </c:plus>
            <c:minus>
              <c:numRef>
                <c:f>Analisis!$C$4</c:f>
                <c:numCache>
                  <c:formatCode>General</c:formatCode>
                  <c:ptCount val="1"/>
                  <c:pt idx="0">
                    <c:v>1.315250948477615</c:v>
                  </c:pt>
                </c:numCache>
              </c:numRef>
            </c:minus>
          </c:errBars>
          <c:val>
            <c:numRef>
              <c:f>Analisis!$B$4</c:f>
              <c:numCache>
                <c:formatCode>0.0000</c:formatCode>
                <c:ptCount val="1"/>
                <c:pt idx="0">
                  <c:v>3.166666666666666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Analisis!$A$5</c:f>
              <c:strCache>
                <c:ptCount val="1"/>
                <c:pt idx="0">
                  <c:v>P2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errBars>
            <c:errBarType val="both"/>
            <c:errValType val="cust"/>
            <c:noEndCap val="0"/>
            <c:plus>
              <c:numRef>
                <c:f>Analisis!$C$5</c:f>
                <c:numCache>
                  <c:formatCode>General</c:formatCode>
                  <c:ptCount val="1"/>
                  <c:pt idx="0">
                    <c:v>1.268993627874548</c:v>
                  </c:pt>
                </c:numCache>
              </c:numRef>
            </c:plus>
            <c:minus>
              <c:numRef>
                <c:f>Analisis!$C$5</c:f>
                <c:numCache>
                  <c:formatCode>General</c:formatCode>
                  <c:ptCount val="1"/>
                  <c:pt idx="0">
                    <c:v>1.268993627874548</c:v>
                  </c:pt>
                </c:numCache>
              </c:numRef>
            </c:minus>
          </c:errBars>
          <c:val>
            <c:numRef>
              <c:f>Analisis!$B$5</c:f>
              <c:numCache>
                <c:formatCode>0.0000</c:formatCode>
                <c:ptCount val="1"/>
                <c:pt idx="0">
                  <c:v>3.9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Analisis!$A$6</c:f>
              <c:strCache>
                <c:ptCount val="1"/>
                <c:pt idx="0">
                  <c:v>P3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errBars>
            <c:errBarType val="both"/>
            <c:errValType val="cust"/>
            <c:noEndCap val="0"/>
            <c:plus>
              <c:numRef>
                <c:f>Analisis!$C$4</c:f>
                <c:numCache>
                  <c:formatCode>General</c:formatCode>
                  <c:ptCount val="1"/>
                  <c:pt idx="0">
                    <c:v>1.315250948477615</c:v>
                  </c:pt>
                </c:numCache>
              </c:numRef>
            </c:plus>
            <c:minus>
              <c:numRef>
                <c:f>Analisis!$C$4</c:f>
                <c:numCache>
                  <c:formatCode>General</c:formatCode>
                  <c:ptCount val="1"/>
                  <c:pt idx="0">
                    <c:v>1.315250948477615</c:v>
                  </c:pt>
                </c:numCache>
              </c:numRef>
            </c:minus>
          </c:errBars>
          <c:val>
            <c:numRef>
              <c:f>Analisis!$B$6</c:f>
              <c:numCache>
                <c:formatCode>0.0000</c:formatCode>
                <c:ptCount val="1"/>
                <c:pt idx="0">
                  <c:v>3.8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Analisis!$A$7</c:f>
              <c:strCache>
                <c:ptCount val="1"/>
                <c:pt idx="0">
                  <c:v>P4</c:v>
                </c:pt>
              </c:strCache>
            </c:strRef>
          </c:tx>
          <c:spPr>
            <a:solidFill>
              <a:srgbClr val="008000"/>
            </a:solidFill>
          </c:spPr>
          <c:invertIfNegative val="1"/>
          <c:errBars>
            <c:errBarType val="both"/>
            <c:errValType val="cust"/>
            <c:noEndCap val="0"/>
            <c:plus>
              <c:numRef>
                <c:f>Analisis!$C$7</c:f>
                <c:numCache>
                  <c:formatCode>General</c:formatCode>
                  <c:ptCount val="1"/>
                  <c:pt idx="0">
                    <c:v>1.29054920145623</c:v>
                  </c:pt>
                </c:numCache>
              </c:numRef>
            </c:plus>
            <c:minus>
              <c:numRef>
                <c:f>Analisis!$C$7</c:f>
                <c:numCache>
                  <c:formatCode>General</c:formatCode>
                  <c:ptCount val="1"/>
                  <c:pt idx="0">
                    <c:v>1.29054920145623</c:v>
                  </c:pt>
                </c:numCache>
              </c:numRef>
            </c:minus>
          </c:errBars>
          <c:val>
            <c:numRef>
              <c:f>Analisis!$B$7</c:f>
              <c:numCache>
                <c:formatCode>0.0000</c:formatCode>
                <c:ptCount val="1"/>
                <c:pt idx="0">
                  <c:v>3.3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Analisis!$A$8</c:f>
              <c:strCache>
                <c:ptCount val="1"/>
                <c:pt idx="0">
                  <c:v>P5</c:v>
                </c:pt>
              </c:strCache>
            </c:strRef>
          </c:tx>
          <c:spPr>
            <a:solidFill>
              <a:srgbClr val="666666"/>
            </a:solidFill>
          </c:spPr>
          <c:invertIfNegative val="1"/>
          <c:errBars>
            <c:errBarType val="both"/>
            <c:errValType val="cust"/>
            <c:noEndCap val="0"/>
            <c:plus>
              <c:numRef>
                <c:f>Analisis!$C$8</c:f>
                <c:numCache>
                  <c:formatCode>General</c:formatCode>
                  <c:ptCount val="1"/>
                  <c:pt idx="0">
                    <c:v>0.850287307765514</c:v>
                  </c:pt>
                </c:numCache>
              </c:numRef>
            </c:plus>
            <c:minus>
              <c:numRef>
                <c:f>Analisis!$C$8</c:f>
                <c:numCache>
                  <c:formatCode>General</c:formatCode>
                  <c:ptCount val="1"/>
                  <c:pt idx="0">
                    <c:v>0.850287307765514</c:v>
                  </c:pt>
                </c:numCache>
              </c:numRef>
            </c:minus>
          </c:errBars>
          <c:val>
            <c:numRef>
              <c:f>Analisis!$B$8</c:f>
              <c:numCache>
                <c:formatCode>0.0000</c:formatCode>
                <c:ptCount val="1"/>
                <c:pt idx="0">
                  <c:v>4.033333333333333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5"/>
          <c:order val="5"/>
          <c:tx>
            <c:strRef>
              <c:f>Analisis!$A$9</c:f>
              <c:strCache>
                <c:ptCount val="1"/>
                <c:pt idx="0">
                  <c:v>P6</c:v>
                </c:pt>
              </c:strCache>
            </c:strRef>
          </c:tx>
          <c:spPr>
            <a:solidFill>
              <a:srgbClr val="4942CC"/>
            </a:solidFill>
          </c:spPr>
          <c:invertIfNegative val="1"/>
          <c:errBars>
            <c:errBarType val="both"/>
            <c:errValType val="cust"/>
            <c:noEndCap val="0"/>
            <c:plus>
              <c:numRef>
                <c:f>Analisis!$C$9</c:f>
                <c:numCache>
                  <c:formatCode>General</c:formatCode>
                  <c:ptCount val="1"/>
                  <c:pt idx="0">
                    <c:v>1.105888107245541</c:v>
                  </c:pt>
                </c:numCache>
              </c:numRef>
            </c:plus>
            <c:minus>
              <c:numRef>
                <c:f>Analisis!$C$9</c:f>
                <c:numCache>
                  <c:formatCode>General</c:formatCode>
                  <c:ptCount val="1"/>
                  <c:pt idx="0">
                    <c:v>1.105888107245541</c:v>
                  </c:pt>
                </c:numCache>
              </c:numRef>
            </c:minus>
          </c:errBars>
          <c:val>
            <c:numRef>
              <c:f>Analisis!$B$9</c:f>
              <c:numCache>
                <c:formatCode>0.0000</c:formatCode>
                <c:ptCount val="1"/>
                <c:pt idx="0">
                  <c:v>3.533333333333333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8432536"/>
        <c:axId val="2078440440"/>
      </c:barChart>
      <c:catAx>
        <c:axId val="20784325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0" i="0" u="none" strike="noStrike" baseline="0">
                    <a:effectLst/>
                  </a:rPr>
                  <a:t> Seccion 1 Parte 1 - Cual es el grado de concordancia entre la posición de la fuente sonora de la imagen y la percepción auditiva?</a:t>
                </a:r>
                <a:r>
                  <a:rPr lang="en-US" sz="1000" b="1" i="0" u="none" strike="noStrike" baseline="0"/>
                  <a:t> 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0.0935099456531487"/>
              <c:y val="0.881524822695036"/>
            </c:manualLayout>
          </c:layout>
          <c:overlay val="0"/>
        </c:title>
        <c:majorTickMark val="cross"/>
        <c:minorTickMark val="cross"/>
        <c:tickLblPos val="nextTo"/>
        <c:crossAx val="2078440440"/>
        <c:crosses val="autoZero"/>
        <c:auto val="1"/>
        <c:lblAlgn val="ctr"/>
        <c:lblOffset val="100"/>
        <c:noMultiLvlLbl val="1"/>
      </c:catAx>
      <c:valAx>
        <c:axId val="2078440440"/>
        <c:scaling>
          <c:orientation val="minMax"/>
          <c:max val="5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Puntuacion Promedio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s-ES"/>
          </a:p>
        </c:txPr>
        <c:crossAx val="2078432536"/>
        <c:crosses val="autoZero"/>
        <c:crossBetween val="between"/>
        <c:majorUnit val="1.0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 b="1">
                <a:solidFill>
                  <a:srgbClr val="000000"/>
                </a:solidFill>
              </a:defRPr>
            </a:pPr>
            <a:r>
              <a:rPr lang="es-ES"/>
              <a:t>Reconocimiento Discreto Seccion 1 Parte 2 + Desv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Analisis!$A$13</c:f>
              <c:strCache>
                <c:ptCount val="1"/>
                <c:pt idx="0">
                  <c:v>P1</c:v>
                </c:pt>
              </c:strCache>
            </c:strRef>
          </c:tx>
          <c:spPr>
            <a:solidFill>
              <a:srgbClr val="4684EE"/>
            </a:solidFill>
          </c:spPr>
          <c:invertIfNegative val="1"/>
          <c:errBars>
            <c:errBarType val="both"/>
            <c:errValType val="cust"/>
            <c:noEndCap val="0"/>
            <c:plus>
              <c:numRef>
                <c:f>Analisis!$H$13</c:f>
                <c:numCache>
                  <c:formatCode>General</c:formatCode>
                  <c:ptCount val="1"/>
                  <c:pt idx="0">
                    <c:v>3.27730693416725</c:v>
                  </c:pt>
                </c:numCache>
              </c:numRef>
            </c:plus>
            <c:minus>
              <c:numRef>
                <c:f>Analisis!$H$13</c:f>
                <c:numCache>
                  <c:formatCode>General</c:formatCode>
                  <c:ptCount val="1"/>
                  <c:pt idx="0">
                    <c:v>3.27730693416725</c:v>
                  </c:pt>
                </c:numCache>
              </c:numRef>
            </c:minus>
          </c:errBars>
          <c:val>
            <c:numRef>
              <c:f>Analisis!$E$13</c:f>
              <c:numCache>
                <c:formatCode>0.0000</c:formatCode>
                <c:ptCount val="1"/>
                <c:pt idx="0">
                  <c:v>96.66666666666667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Analisis!$A$14</c:f>
              <c:strCache>
                <c:ptCount val="1"/>
                <c:pt idx="0">
                  <c:v>P2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errBars>
            <c:errBarType val="both"/>
            <c:errValType val="cust"/>
            <c:noEndCap val="0"/>
            <c:plus>
              <c:numRef>
                <c:f>Analisis!$H$14</c:f>
                <c:numCache>
                  <c:formatCode>General</c:formatCode>
                  <c:ptCount val="1"/>
                  <c:pt idx="0">
                    <c:v>8.798147953257402</c:v>
                  </c:pt>
                </c:numCache>
              </c:numRef>
            </c:plus>
            <c:minus>
              <c:numRef>
                <c:f>Analisis!$H$13</c:f>
                <c:numCache>
                  <c:formatCode>General</c:formatCode>
                  <c:ptCount val="1"/>
                  <c:pt idx="0">
                    <c:v>3.27730693416725</c:v>
                  </c:pt>
                </c:numCache>
              </c:numRef>
            </c:minus>
          </c:errBars>
          <c:val>
            <c:numRef>
              <c:f>Analisis!$E$14</c:f>
              <c:numCache>
                <c:formatCode>0.0000</c:formatCode>
                <c:ptCount val="1"/>
                <c:pt idx="0">
                  <c:v>63.33333333333333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Analisis!$A$15</c:f>
              <c:strCache>
                <c:ptCount val="1"/>
                <c:pt idx="0">
                  <c:v>P3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errBars>
            <c:errBarType val="both"/>
            <c:errValType val="cust"/>
            <c:noEndCap val="0"/>
            <c:plus>
              <c:numRef>
                <c:f>Analisis!$H$15</c:f>
                <c:numCache>
                  <c:formatCode>General</c:formatCode>
                  <c:ptCount val="1"/>
                  <c:pt idx="0">
                    <c:v>7.302967433402214</c:v>
                  </c:pt>
                </c:numCache>
              </c:numRef>
            </c:plus>
            <c:minus>
              <c:numRef>
                <c:f>Analisis!$H$15</c:f>
                <c:numCache>
                  <c:formatCode>General</c:formatCode>
                  <c:ptCount val="1"/>
                  <c:pt idx="0">
                    <c:v>7.302967433402214</c:v>
                  </c:pt>
                </c:numCache>
              </c:numRef>
            </c:minus>
          </c:errBars>
          <c:val>
            <c:numRef>
              <c:f>Analisis!$E$15</c:f>
              <c:numCache>
                <c:formatCode>0.0000</c:formatCode>
                <c:ptCount val="1"/>
                <c:pt idx="0">
                  <c:v>80.0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Analisis!$A$16</c:f>
              <c:strCache>
                <c:ptCount val="1"/>
                <c:pt idx="0">
                  <c:v>P4</c:v>
                </c:pt>
              </c:strCache>
            </c:strRef>
          </c:tx>
          <c:spPr>
            <a:solidFill>
              <a:srgbClr val="008000"/>
            </a:solidFill>
          </c:spPr>
          <c:invertIfNegative val="1"/>
          <c:errBars>
            <c:errBarType val="both"/>
            <c:errValType val="cust"/>
            <c:noEndCap val="0"/>
            <c:plus>
              <c:numRef>
                <c:f>Analisis!$H$16</c:f>
                <c:numCache>
                  <c:formatCode>General</c:formatCode>
                  <c:ptCount val="1"/>
                  <c:pt idx="0">
                    <c:v>8.944271909999159</c:v>
                  </c:pt>
                </c:numCache>
              </c:numRef>
            </c:plus>
            <c:minus>
              <c:numRef>
                <c:f>Analisis!$H$16</c:f>
                <c:numCache>
                  <c:formatCode>General</c:formatCode>
                  <c:ptCount val="1"/>
                  <c:pt idx="0">
                    <c:v>8.944271909999159</c:v>
                  </c:pt>
                </c:numCache>
              </c:numRef>
            </c:minus>
          </c:errBars>
          <c:val>
            <c:numRef>
              <c:f>Analisis!$E$16</c:f>
              <c:numCache>
                <c:formatCode>0.0000</c:formatCode>
                <c:ptCount val="1"/>
                <c:pt idx="0">
                  <c:v>60.0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Analisis!$A$17</c:f>
              <c:strCache>
                <c:ptCount val="1"/>
                <c:pt idx="0">
                  <c:v>P5</c:v>
                </c:pt>
              </c:strCache>
            </c:strRef>
          </c:tx>
          <c:spPr>
            <a:solidFill>
              <a:srgbClr val="666666"/>
            </a:solidFill>
          </c:spPr>
          <c:invertIfNegative val="1"/>
          <c:errBars>
            <c:errBarType val="both"/>
            <c:errValType val="cust"/>
            <c:noEndCap val="0"/>
            <c:plus>
              <c:numRef>
                <c:f>Analisis!$H$17</c:f>
                <c:numCache>
                  <c:formatCode>General</c:formatCode>
                  <c:ptCount val="1"/>
                  <c:pt idx="0">
                    <c:v>7.302967433402214</c:v>
                  </c:pt>
                </c:numCache>
              </c:numRef>
            </c:plus>
            <c:minus>
              <c:numRef>
                <c:f>Analisis!$H$17</c:f>
                <c:numCache>
                  <c:formatCode>General</c:formatCode>
                  <c:ptCount val="1"/>
                  <c:pt idx="0">
                    <c:v>7.302967433402214</c:v>
                  </c:pt>
                </c:numCache>
              </c:numRef>
            </c:minus>
          </c:errBars>
          <c:val>
            <c:numRef>
              <c:f>Analisis!$E$17</c:f>
              <c:numCache>
                <c:formatCode>0.0000</c:formatCode>
                <c:ptCount val="1"/>
                <c:pt idx="0">
                  <c:v>80.0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5"/>
          <c:order val="5"/>
          <c:tx>
            <c:strRef>
              <c:f>Analisis!$A$18</c:f>
              <c:strCache>
                <c:ptCount val="1"/>
                <c:pt idx="0">
                  <c:v>P6</c:v>
                </c:pt>
              </c:strCache>
            </c:strRef>
          </c:tx>
          <c:spPr>
            <a:solidFill>
              <a:srgbClr val="4942CC"/>
            </a:solidFill>
          </c:spPr>
          <c:invertIfNegative val="1"/>
          <c:errBars>
            <c:errBarType val="both"/>
            <c:errValType val="cust"/>
            <c:noEndCap val="0"/>
            <c:plus>
              <c:numRef>
                <c:f>Analisis!$H$18</c:f>
                <c:numCache>
                  <c:formatCode>General</c:formatCode>
                  <c:ptCount val="1"/>
                  <c:pt idx="0">
                    <c:v>9.047201327032125</c:v>
                  </c:pt>
                </c:numCache>
              </c:numRef>
            </c:plus>
            <c:minus>
              <c:numRef>
                <c:f>Analisis!$H$18</c:f>
                <c:numCache>
                  <c:formatCode>General</c:formatCode>
                  <c:ptCount val="1"/>
                  <c:pt idx="0">
                    <c:v>9.047201327032125</c:v>
                  </c:pt>
                </c:numCache>
              </c:numRef>
            </c:minus>
          </c:errBars>
          <c:val>
            <c:numRef>
              <c:f>Analisis!$E$18</c:f>
              <c:numCache>
                <c:formatCode>0.0000</c:formatCode>
                <c:ptCount val="1"/>
                <c:pt idx="0">
                  <c:v>56.66666666666666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1967288"/>
        <c:axId val="2061973624"/>
      </c:barChart>
      <c:catAx>
        <c:axId val="206196728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0" i="0" u="none" strike="noStrike" baseline="0">
                    <a:effectLst/>
                  </a:rPr>
                  <a:t>Seccion 1 Parte 2 - Hacia donde se percibe el movimiento de la fuente sonora?</a:t>
                </a:r>
                <a:r>
                  <a:rPr lang="en-US" sz="1000" b="1" i="0" u="none" strike="noStrike" baseline="0"/>
                  <a:t> </a:t>
                </a:r>
                <a:r>
                  <a:rPr lang="es-ES"/>
                  <a:t> </a:t>
                </a:r>
              </a:p>
            </c:rich>
          </c:tx>
          <c:layout/>
          <c:overlay val="0"/>
        </c:title>
        <c:majorTickMark val="cross"/>
        <c:minorTickMark val="cross"/>
        <c:tickLblPos val="nextTo"/>
        <c:crossAx val="2061973624"/>
        <c:crosses val="autoZero"/>
        <c:auto val="1"/>
        <c:lblAlgn val="ctr"/>
        <c:lblOffset val="100"/>
        <c:noMultiLvlLbl val="1"/>
      </c:catAx>
      <c:valAx>
        <c:axId val="2061973624"/>
        <c:scaling>
          <c:orientation val="minMax"/>
          <c:max val="10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Proporcion de Aciertos (%)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s-ES"/>
          </a:p>
        </c:txPr>
        <c:crossAx val="206196728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18"/>
  <c:chart>
    <c:title>
      <c:tx>
        <c:rich>
          <a:bodyPr/>
          <a:lstStyle/>
          <a:p>
            <a:pPr>
              <a:defRPr sz="1600" b="1">
                <a:solidFill>
                  <a:srgbClr val="000000"/>
                </a:solidFill>
              </a:defRPr>
            </a:pPr>
            <a:r>
              <a:rPr lang="es-ES"/>
              <a:t>Reconocimiento Continuo Seccion 2 + Desv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Analisis!$A$23</c:f>
              <c:strCache>
                <c:ptCount val="1"/>
                <c:pt idx="0">
                  <c:v>P1</c:v>
                </c:pt>
              </c:strCache>
            </c:strRef>
          </c:tx>
          <c:spPr>
            <a:solidFill>
              <a:srgbClr val="4684EE"/>
            </a:solidFill>
          </c:spPr>
          <c:invertIfNegative val="1"/>
          <c:errBars>
            <c:errBarType val="both"/>
            <c:errValType val="cust"/>
            <c:noEndCap val="0"/>
            <c:plus>
              <c:numRef>
                <c:f>Analisis!$G$23</c:f>
                <c:numCache>
                  <c:formatCode>General</c:formatCode>
                  <c:ptCount val="1"/>
                  <c:pt idx="0">
                    <c:v>5.47722557505166</c:v>
                  </c:pt>
                </c:numCache>
              </c:numRef>
            </c:plus>
            <c:minus>
              <c:numRef>
                <c:f>Analisis!$G$23</c:f>
                <c:numCache>
                  <c:formatCode>General</c:formatCode>
                  <c:ptCount val="1"/>
                  <c:pt idx="0">
                    <c:v>5.47722557505166</c:v>
                  </c:pt>
                </c:numCache>
              </c:numRef>
            </c:minus>
          </c:errBars>
          <c:val>
            <c:numRef>
              <c:f>Analisis!$F$23</c:f>
              <c:numCache>
                <c:formatCode>0.0000</c:formatCode>
                <c:ptCount val="1"/>
                <c:pt idx="0">
                  <c:v>90.0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Analisis!$A$24</c:f>
              <c:strCache>
                <c:ptCount val="1"/>
                <c:pt idx="0">
                  <c:v>P2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errBars>
            <c:errBarType val="both"/>
            <c:errValType val="cust"/>
            <c:noEndCap val="0"/>
            <c:plus>
              <c:numRef>
                <c:f>Analisis!$G$24</c:f>
                <c:numCache>
                  <c:formatCode>General</c:formatCode>
                  <c:ptCount val="1"/>
                  <c:pt idx="0">
                    <c:v>8.944271909999159</c:v>
                  </c:pt>
                </c:numCache>
              </c:numRef>
            </c:plus>
            <c:minus>
              <c:numRef>
                <c:f>Analisis!$G$24</c:f>
                <c:numCache>
                  <c:formatCode>General</c:formatCode>
                  <c:ptCount val="1"/>
                  <c:pt idx="0">
                    <c:v>8.944271909999159</c:v>
                  </c:pt>
                </c:numCache>
              </c:numRef>
            </c:minus>
          </c:errBars>
          <c:val>
            <c:numRef>
              <c:f>Analisis!$F$24</c:f>
              <c:numCache>
                <c:formatCode>0.0000</c:formatCode>
                <c:ptCount val="1"/>
                <c:pt idx="0">
                  <c:v>60.0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Analisis!$A$25</c:f>
              <c:strCache>
                <c:ptCount val="1"/>
                <c:pt idx="0">
                  <c:v>P3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errBars>
            <c:errBarType val="both"/>
            <c:errValType val="cust"/>
            <c:noEndCap val="0"/>
            <c:plus>
              <c:numRef>
                <c:f>Analisis!$G$25</c:f>
                <c:numCache>
                  <c:formatCode>General</c:formatCode>
                  <c:ptCount val="1"/>
                  <c:pt idx="0">
                    <c:v>6.804138174397716</c:v>
                  </c:pt>
                </c:numCache>
              </c:numRef>
            </c:plus>
            <c:minus>
              <c:numRef>
                <c:f>Analisis!$G$25</c:f>
                <c:numCache>
                  <c:formatCode>General</c:formatCode>
                  <c:ptCount val="1"/>
                  <c:pt idx="0">
                    <c:v>6.804138174397716</c:v>
                  </c:pt>
                </c:numCache>
              </c:numRef>
            </c:minus>
          </c:errBars>
          <c:val>
            <c:numRef>
              <c:f>Analisis!$F$25</c:f>
              <c:numCache>
                <c:formatCode>0.0000</c:formatCode>
                <c:ptCount val="1"/>
                <c:pt idx="0">
                  <c:v>83.33333333333334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Analisis!$A$26</c:f>
              <c:strCache>
                <c:ptCount val="1"/>
                <c:pt idx="0">
                  <c:v>P4</c:v>
                </c:pt>
              </c:strCache>
            </c:strRef>
          </c:tx>
          <c:spPr>
            <a:solidFill>
              <a:srgbClr val="008000"/>
            </a:solidFill>
          </c:spPr>
          <c:invertIfNegative val="1"/>
          <c:errBars>
            <c:errBarType val="both"/>
            <c:errValType val="cust"/>
            <c:noEndCap val="0"/>
            <c:plus>
              <c:numRef>
                <c:f>Analisis!$G$26</c:f>
                <c:numCache>
                  <c:formatCode>General</c:formatCode>
                  <c:ptCount val="1"/>
                  <c:pt idx="0">
                    <c:v>9.108400680852977</c:v>
                  </c:pt>
                </c:numCache>
              </c:numRef>
            </c:plus>
            <c:minus>
              <c:numRef>
                <c:f>Analisis!$G$26</c:f>
                <c:numCache>
                  <c:formatCode>General</c:formatCode>
                  <c:ptCount val="1"/>
                  <c:pt idx="0">
                    <c:v>9.108400680852977</c:v>
                  </c:pt>
                </c:numCache>
              </c:numRef>
            </c:minus>
          </c:errBars>
          <c:val>
            <c:numRef>
              <c:f>Analisis!$F$26</c:f>
              <c:numCache>
                <c:formatCode>0.0000</c:formatCode>
                <c:ptCount val="1"/>
                <c:pt idx="0">
                  <c:v>46.66666666666666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2020472"/>
        <c:axId val="2062026568"/>
      </c:barChart>
      <c:catAx>
        <c:axId val="206202047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Seccion</a:t>
                </a:r>
                <a:r>
                  <a:rPr lang="en-US" b="0" baseline="0"/>
                  <a:t> 2 - </a:t>
                </a:r>
                <a:r>
                  <a:rPr lang="en-US" sz="1000" b="0" i="0" u="none" strike="noStrike" baseline="0">
                    <a:effectLst/>
                  </a:rPr>
                  <a:t>Percibe el desplazamiento vertical de la fuente sonora con mayor continuidad ?</a:t>
                </a:r>
                <a:r>
                  <a:rPr lang="en-US" sz="1000" b="0" i="0" u="none" strike="noStrike" baseline="0"/>
                  <a:t> </a:t>
                </a:r>
                <a:endParaRPr lang="en-US" b="0"/>
              </a:p>
            </c:rich>
          </c:tx>
          <c:layout/>
          <c:overlay val="0"/>
        </c:title>
        <c:majorTickMark val="cross"/>
        <c:minorTickMark val="cross"/>
        <c:tickLblPos val="nextTo"/>
        <c:crossAx val="2062026568"/>
        <c:crosses val="autoZero"/>
        <c:auto val="1"/>
        <c:lblAlgn val="ctr"/>
        <c:lblOffset val="100"/>
        <c:noMultiLvlLbl val="1"/>
      </c:catAx>
      <c:valAx>
        <c:axId val="2062026568"/>
        <c:scaling>
          <c:orientation val="minMax"/>
          <c:max val="10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Proporcion de Aciertos (%)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s-ES"/>
          </a:p>
        </c:txPr>
        <c:crossAx val="206202047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 b="1">
                <a:solidFill>
                  <a:srgbClr val="000000"/>
                </a:solidFill>
              </a:defRPr>
            </a:pPr>
            <a:r>
              <a:rPr lang="es-ES"/>
              <a:t>Puntuaciones Promedio Reconocimiento Discreto  Seccion 1 Parte 1 + IC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Analisis!$A$4</c:f>
              <c:strCache>
                <c:ptCount val="1"/>
                <c:pt idx="0">
                  <c:v>P1</c:v>
                </c:pt>
              </c:strCache>
            </c:strRef>
          </c:tx>
          <c:spPr>
            <a:solidFill>
              <a:srgbClr val="4684EE"/>
            </a:solidFill>
          </c:spPr>
          <c:invertIfNegative val="1"/>
          <c:errBars>
            <c:errBarType val="both"/>
            <c:errValType val="cust"/>
            <c:noEndCap val="0"/>
            <c:plus>
              <c:numRef>
                <c:f>Analisis!$E$4</c:f>
                <c:numCache>
                  <c:formatCode>General</c:formatCode>
                  <c:ptCount val="1"/>
                  <c:pt idx="0">
                    <c:v>0.470647858906917</c:v>
                  </c:pt>
                </c:numCache>
              </c:numRef>
            </c:plus>
            <c:minus>
              <c:numRef>
                <c:f>Analisis!$E$4</c:f>
                <c:numCache>
                  <c:formatCode>General</c:formatCode>
                  <c:ptCount val="1"/>
                  <c:pt idx="0">
                    <c:v>0.470647858906917</c:v>
                  </c:pt>
                </c:numCache>
              </c:numRef>
            </c:minus>
          </c:errBars>
          <c:val>
            <c:numRef>
              <c:f>Analisis!$B$4</c:f>
              <c:numCache>
                <c:formatCode>0.0000</c:formatCode>
                <c:ptCount val="1"/>
                <c:pt idx="0">
                  <c:v>3.166666666666666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Analisis!$A$5</c:f>
              <c:strCache>
                <c:ptCount val="1"/>
                <c:pt idx="0">
                  <c:v>P2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errBars>
            <c:errBarType val="both"/>
            <c:errValType val="cust"/>
            <c:noEndCap val="0"/>
            <c:plus>
              <c:numRef>
                <c:f>Analisis!$E$5</c:f>
                <c:numCache>
                  <c:formatCode>General</c:formatCode>
                  <c:ptCount val="1"/>
                  <c:pt idx="0">
                    <c:v>0.454095193481506</c:v>
                  </c:pt>
                </c:numCache>
              </c:numRef>
            </c:plus>
            <c:minus>
              <c:numRef>
                <c:f>Analisis!$E$5</c:f>
                <c:numCache>
                  <c:formatCode>General</c:formatCode>
                  <c:ptCount val="1"/>
                  <c:pt idx="0">
                    <c:v>0.454095193481506</c:v>
                  </c:pt>
                </c:numCache>
              </c:numRef>
            </c:minus>
          </c:errBars>
          <c:val>
            <c:numRef>
              <c:f>Analisis!$B$5</c:f>
              <c:numCache>
                <c:formatCode>0.0000</c:formatCode>
                <c:ptCount val="1"/>
                <c:pt idx="0">
                  <c:v>3.9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Analisis!$A$6</c:f>
              <c:strCache>
                <c:ptCount val="1"/>
                <c:pt idx="0">
                  <c:v>P3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errBars>
            <c:errBarType val="both"/>
            <c:errValType val="cust"/>
            <c:noEndCap val="0"/>
            <c:plus>
              <c:numRef>
                <c:f>Analisis!$E$6</c:f>
                <c:numCache>
                  <c:formatCode>General</c:formatCode>
                  <c:ptCount val="1"/>
                  <c:pt idx="0">
                    <c:v>0.473609408024446</c:v>
                  </c:pt>
                </c:numCache>
              </c:numRef>
            </c:plus>
            <c:minus>
              <c:numRef>
                <c:f>Analisis!$E$6</c:f>
                <c:numCache>
                  <c:formatCode>General</c:formatCode>
                  <c:ptCount val="1"/>
                  <c:pt idx="0">
                    <c:v>0.473609408024446</c:v>
                  </c:pt>
                </c:numCache>
              </c:numRef>
            </c:minus>
          </c:errBars>
          <c:val>
            <c:numRef>
              <c:f>Analisis!$B$6</c:f>
              <c:numCache>
                <c:formatCode>0.0000</c:formatCode>
                <c:ptCount val="1"/>
                <c:pt idx="0">
                  <c:v>3.8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Analisis!$A$7</c:f>
              <c:strCache>
                <c:ptCount val="1"/>
                <c:pt idx="0">
                  <c:v>P4</c:v>
                </c:pt>
              </c:strCache>
            </c:strRef>
          </c:tx>
          <c:spPr>
            <a:solidFill>
              <a:srgbClr val="008000"/>
            </a:solidFill>
          </c:spPr>
          <c:invertIfNegative val="1"/>
          <c:errBars>
            <c:errBarType val="both"/>
            <c:errValType val="cust"/>
            <c:noEndCap val="0"/>
            <c:plus>
              <c:numRef>
                <c:f>Analisis!$E$7</c:f>
                <c:numCache>
                  <c:formatCode>General</c:formatCode>
                  <c:ptCount val="1"/>
                  <c:pt idx="0">
                    <c:v>0.461808614684868</c:v>
                  </c:pt>
                </c:numCache>
              </c:numRef>
            </c:plus>
            <c:minus>
              <c:numRef>
                <c:f>Analisis!$E$7</c:f>
                <c:numCache>
                  <c:formatCode>General</c:formatCode>
                  <c:ptCount val="1"/>
                  <c:pt idx="0">
                    <c:v>0.461808614684868</c:v>
                  </c:pt>
                </c:numCache>
              </c:numRef>
            </c:minus>
          </c:errBars>
          <c:val>
            <c:numRef>
              <c:f>Analisis!$B$7</c:f>
              <c:numCache>
                <c:formatCode>0.0000</c:formatCode>
                <c:ptCount val="1"/>
                <c:pt idx="0">
                  <c:v>3.3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Analisis!$A$8</c:f>
              <c:strCache>
                <c:ptCount val="1"/>
                <c:pt idx="0">
                  <c:v>P5</c:v>
                </c:pt>
              </c:strCache>
            </c:strRef>
          </c:tx>
          <c:spPr>
            <a:solidFill>
              <a:srgbClr val="666666"/>
            </a:solidFill>
          </c:spPr>
          <c:invertIfNegative val="1"/>
          <c:errBars>
            <c:errBarType val="both"/>
            <c:errValType val="cust"/>
            <c:noEndCap val="0"/>
            <c:plus>
              <c:numRef>
                <c:f>Analisis!$E$8</c:f>
                <c:numCache>
                  <c:formatCode>General</c:formatCode>
                  <c:ptCount val="1"/>
                  <c:pt idx="0">
                    <c:v>0.304265814306217</c:v>
                  </c:pt>
                </c:numCache>
              </c:numRef>
            </c:plus>
            <c:minus>
              <c:numRef>
                <c:f>Analisis!$E$8</c:f>
                <c:numCache>
                  <c:formatCode>General</c:formatCode>
                  <c:ptCount val="1"/>
                  <c:pt idx="0">
                    <c:v>0.304265814306217</c:v>
                  </c:pt>
                </c:numCache>
              </c:numRef>
            </c:minus>
          </c:errBars>
          <c:val>
            <c:numRef>
              <c:f>Analisis!$B$8</c:f>
              <c:numCache>
                <c:formatCode>0.0000</c:formatCode>
                <c:ptCount val="1"/>
                <c:pt idx="0">
                  <c:v>4.033333333333333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5"/>
          <c:order val="5"/>
          <c:tx>
            <c:strRef>
              <c:f>Analisis!$A$9</c:f>
              <c:strCache>
                <c:ptCount val="1"/>
                <c:pt idx="0">
                  <c:v>P6</c:v>
                </c:pt>
              </c:strCache>
            </c:strRef>
          </c:tx>
          <c:spPr>
            <a:solidFill>
              <a:srgbClr val="4942CC"/>
            </a:solidFill>
          </c:spPr>
          <c:invertIfNegative val="1"/>
          <c:errBars>
            <c:errBarType val="both"/>
            <c:errValType val="cust"/>
            <c:noEndCap val="0"/>
            <c:plus>
              <c:numRef>
                <c:f>Analisis!$E$9</c:f>
                <c:numCache>
                  <c:formatCode>General</c:formatCode>
                  <c:ptCount val="1"/>
                  <c:pt idx="0">
                    <c:v>0.395729705018035</c:v>
                  </c:pt>
                </c:numCache>
              </c:numRef>
            </c:plus>
            <c:minus>
              <c:numRef>
                <c:f>Analisis!$E$9</c:f>
                <c:numCache>
                  <c:formatCode>General</c:formatCode>
                  <c:ptCount val="1"/>
                  <c:pt idx="0">
                    <c:v>0.395729705018035</c:v>
                  </c:pt>
                </c:numCache>
              </c:numRef>
            </c:minus>
          </c:errBars>
          <c:val>
            <c:numRef>
              <c:f>Analisis!$B$9</c:f>
              <c:numCache>
                <c:formatCode>0.0000</c:formatCode>
                <c:ptCount val="1"/>
                <c:pt idx="0">
                  <c:v>3.533333333333333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8613832"/>
        <c:axId val="2078620168"/>
      </c:barChart>
      <c:catAx>
        <c:axId val="207861383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 b="0"/>
                  <a:t>Parte</a:t>
                </a:r>
                <a:r>
                  <a:rPr lang="es-ES" b="0" baseline="0"/>
                  <a:t> 1 - Cual es el grado de concordancia entre la posición de la fuente sonora de la imagen y la percepción auditiva?</a:t>
                </a:r>
                <a:endParaRPr lang="es-ES" b="0"/>
              </a:p>
            </c:rich>
          </c:tx>
          <c:layout/>
          <c:overlay val="0"/>
        </c:title>
        <c:majorTickMark val="cross"/>
        <c:minorTickMark val="cross"/>
        <c:tickLblPos val="nextTo"/>
        <c:crossAx val="2078620168"/>
        <c:crosses val="autoZero"/>
        <c:auto val="1"/>
        <c:lblAlgn val="ctr"/>
        <c:lblOffset val="100"/>
        <c:noMultiLvlLbl val="1"/>
      </c:catAx>
      <c:valAx>
        <c:axId val="2078620168"/>
        <c:scaling>
          <c:orientation val="minMax"/>
          <c:max val="5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Puntuacion Promedio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s-ES"/>
          </a:p>
        </c:txPr>
        <c:crossAx val="2078613832"/>
        <c:crosses val="autoZero"/>
        <c:crossBetween val="between"/>
        <c:majorUnit val="1.0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 b="1">
                <a:solidFill>
                  <a:srgbClr val="000000"/>
                </a:solidFill>
              </a:defRPr>
            </a:pPr>
            <a:r>
              <a:rPr lang="es-ES"/>
              <a:t>Reconocimiento Discreto Seccion 1 Parte 2 + IC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Analisis!$A$13</c:f>
              <c:strCache>
                <c:ptCount val="1"/>
                <c:pt idx="0">
                  <c:v>P1</c:v>
                </c:pt>
              </c:strCache>
            </c:strRef>
          </c:tx>
          <c:spPr>
            <a:solidFill>
              <a:srgbClr val="4684EE"/>
            </a:solidFill>
          </c:spPr>
          <c:invertIfNegative val="1"/>
          <c:errBars>
            <c:errBarType val="both"/>
            <c:errValType val="cust"/>
            <c:noEndCap val="0"/>
            <c:plus>
              <c:numRef>
                <c:f>Analisis!$H$13</c:f>
                <c:numCache>
                  <c:formatCode>General</c:formatCode>
                  <c:ptCount val="1"/>
                  <c:pt idx="0">
                    <c:v>3.27730693416725</c:v>
                  </c:pt>
                </c:numCache>
              </c:numRef>
            </c:plus>
            <c:minus>
              <c:numRef>
                <c:f>Analisis!$H$13</c:f>
                <c:numCache>
                  <c:formatCode>General</c:formatCode>
                  <c:ptCount val="1"/>
                  <c:pt idx="0">
                    <c:v>3.27730693416725</c:v>
                  </c:pt>
                </c:numCache>
              </c:numRef>
            </c:minus>
          </c:errBars>
          <c:val>
            <c:numRef>
              <c:f>Analisis!$E$13</c:f>
              <c:numCache>
                <c:formatCode>0.0000</c:formatCode>
                <c:ptCount val="1"/>
                <c:pt idx="0">
                  <c:v>96.66666666666667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Analisis!$A$14</c:f>
              <c:strCache>
                <c:ptCount val="1"/>
                <c:pt idx="0">
                  <c:v>P2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errBars>
            <c:errBarType val="both"/>
            <c:errValType val="cust"/>
            <c:noEndCap val="0"/>
            <c:plus>
              <c:numRef>
                <c:f>Analisis!$H$14</c:f>
                <c:numCache>
                  <c:formatCode>General</c:formatCode>
                  <c:ptCount val="1"/>
                  <c:pt idx="0">
                    <c:v>8.798147953257402</c:v>
                  </c:pt>
                </c:numCache>
              </c:numRef>
            </c:plus>
            <c:minus>
              <c:numRef>
                <c:f>Analisis!$H$13</c:f>
                <c:numCache>
                  <c:formatCode>General</c:formatCode>
                  <c:ptCount val="1"/>
                  <c:pt idx="0">
                    <c:v>3.27730693416725</c:v>
                  </c:pt>
                </c:numCache>
              </c:numRef>
            </c:minus>
          </c:errBars>
          <c:val>
            <c:numRef>
              <c:f>Analisis!$E$14</c:f>
              <c:numCache>
                <c:formatCode>0.0000</c:formatCode>
                <c:ptCount val="1"/>
                <c:pt idx="0">
                  <c:v>63.33333333333333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Analisis!$A$15</c:f>
              <c:strCache>
                <c:ptCount val="1"/>
                <c:pt idx="0">
                  <c:v>P3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errBars>
            <c:errBarType val="both"/>
            <c:errValType val="cust"/>
            <c:noEndCap val="0"/>
            <c:plus>
              <c:numRef>
                <c:f>Analisis!$H$15</c:f>
                <c:numCache>
                  <c:formatCode>General</c:formatCode>
                  <c:ptCount val="1"/>
                  <c:pt idx="0">
                    <c:v>7.302967433402214</c:v>
                  </c:pt>
                </c:numCache>
              </c:numRef>
            </c:plus>
            <c:minus>
              <c:numRef>
                <c:f>Analisis!$H$15</c:f>
                <c:numCache>
                  <c:formatCode>General</c:formatCode>
                  <c:ptCount val="1"/>
                  <c:pt idx="0">
                    <c:v>7.302967433402214</c:v>
                  </c:pt>
                </c:numCache>
              </c:numRef>
            </c:minus>
          </c:errBars>
          <c:val>
            <c:numRef>
              <c:f>Analisis!$E$15</c:f>
              <c:numCache>
                <c:formatCode>0.0000</c:formatCode>
                <c:ptCount val="1"/>
                <c:pt idx="0">
                  <c:v>80.0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Analisis!$A$16</c:f>
              <c:strCache>
                <c:ptCount val="1"/>
                <c:pt idx="0">
                  <c:v>P4</c:v>
                </c:pt>
              </c:strCache>
            </c:strRef>
          </c:tx>
          <c:spPr>
            <a:solidFill>
              <a:srgbClr val="008000"/>
            </a:solidFill>
          </c:spPr>
          <c:invertIfNegative val="1"/>
          <c:errBars>
            <c:errBarType val="both"/>
            <c:errValType val="cust"/>
            <c:noEndCap val="0"/>
            <c:plus>
              <c:numRef>
                <c:f>Analisis!$H$16</c:f>
                <c:numCache>
                  <c:formatCode>General</c:formatCode>
                  <c:ptCount val="1"/>
                  <c:pt idx="0">
                    <c:v>8.944271909999159</c:v>
                  </c:pt>
                </c:numCache>
              </c:numRef>
            </c:plus>
            <c:minus>
              <c:numRef>
                <c:f>Analisis!$H$16</c:f>
                <c:numCache>
                  <c:formatCode>General</c:formatCode>
                  <c:ptCount val="1"/>
                  <c:pt idx="0">
                    <c:v>8.944271909999159</c:v>
                  </c:pt>
                </c:numCache>
              </c:numRef>
            </c:minus>
          </c:errBars>
          <c:val>
            <c:numRef>
              <c:f>Analisis!$E$16</c:f>
              <c:numCache>
                <c:formatCode>0.0000</c:formatCode>
                <c:ptCount val="1"/>
                <c:pt idx="0">
                  <c:v>60.0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Analisis!$A$17</c:f>
              <c:strCache>
                <c:ptCount val="1"/>
                <c:pt idx="0">
                  <c:v>P5</c:v>
                </c:pt>
              </c:strCache>
            </c:strRef>
          </c:tx>
          <c:spPr>
            <a:solidFill>
              <a:srgbClr val="666666"/>
            </a:solidFill>
          </c:spPr>
          <c:invertIfNegative val="1"/>
          <c:errBars>
            <c:errBarType val="both"/>
            <c:errValType val="cust"/>
            <c:noEndCap val="0"/>
            <c:plus>
              <c:numRef>
                <c:f>Analisis!$H$17</c:f>
                <c:numCache>
                  <c:formatCode>General</c:formatCode>
                  <c:ptCount val="1"/>
                  <c:pt idx="0">
                    <c:v>7.302967433402214</c:v>
                  </c:pt>
                </c:numCache>
              </c:numRef>
            </c:plus>
            <c:minus>
              <c:numRef>
                <c:f>Analisis!$H$17</c:f>
                <c:numCache>
                  <c:formatCode>General</c:formatCode>
                  <c:ptCount val="1"/>
                  <c:pt idx="0">
                    <c:v>7.302967433402214</c:v>
                  </c:pt>
                </c:numCache>
              </c:numRef>
            </c:minus>
          </c:errBars>
          <c:val>
            <c:numRef>
              <c:f>Analisis!$E$17</c:f>
              <c:numCache>
                <c:formatCode>0.0000</c:formatCode>
                <c:ptCount val="1"/>
                <c:pt idx="0">
                  <c:v>80.0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5"/>
          <c:order val="5"/>
          <c:tx>
            <c:strRef>
              <c:f>Analisis!$A$18</c:f>
              <c:strCache>
                <c:ptCount val="1"/>
                <c:pt idx="0">
                  <c:v>P6</c:v>
                </c:pt>
              </c:strCache>
            </c:strRef>
          </c:tx>
          <c:spPr>
            <a:solidFill>
              <a:srgbClr val="4942CC"/>
            </a:solidFill>
          </c:spPr>
          <c:invertIfNegative val="1"/>
          <c:errBars>
            <c:errBarType val="both"/>
            <c:errValType val="cust"/>
            <c:noEndCap val="0"/>
            <c:plus>
              <c:numRef>
                <c:f>Analisis!$H$18</c:f>
                <c:numCache>
                  <c:formatCode>General</c:formatCode>
                  <c:ptCount val="1"/>
                  <c:pt idx="0">
                    <c:v>9.047201327032125</c:v>
                  </c:pt>
                </c:numCache>
              </c:numRef>
            </c:plus>
            <c:minus>
              <c:numRef>
                <c:f>Analisis!$H$18</c:f>
                <c:numCache>
                  <c:formatCode>General</c:formatCode>
                  <c:ptCount val="1"/>
                  <c:pt idx="0">
                    <c:v>9.047201327032125</c:v>
                  </c:pt>
                </c:numCache>
              </c:numRef>
            </c:minus>
          </c:errBars>
          <c:val>
            <c:numRef>
              <c:f>Analisis!$E$18</c:f>
              <c:numCache>
                <c:formatCode>0.0000</c:formatCode>
                <c:ptCount val="1"/>
                <c:pt idx="0">
                  <c:v>56.66666666666666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8681816"/>
        <c:axId val="2078688152"/>
      </c:barChart>
      <c:catAx>
        <c:axId val="207868181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0" i="0" u="none" strike="noStrike" baseline="0">
                    <a:effectLst/>
                  </a:rPr>
                  <a:t>Seccion 1 Parte 2 - Hacia donde se percibe el movimiento de la fuente sonora?</a:t>
                </a:r>
                <a:r>
                  <a:rPr lang="en-US" sz="1000" b="1" i="0" u="none" strike="noStrike" baseline="0"/>
                  <a:t> </a:t>
                </a:r>
                <a:r>
                  <a:rPr lang="es-ES"/>
                  <a:t> </a:t>
                </a:r>
              </a:p>
            </c:rich>
          </c:tx>
          <c:layout/>
          <c:overlay val="0"/>
        </c:title>
        <c:majorTickMark val="cross"/>
        <c:minorTickMark val="cross"/>
        <c:tickLblPos val="nextTo"/>
        <c:crossAx val="2078688152"/>
        <c:crosses val="autoZero"/>
        <c:auto val="1"/>
        <c:lblAlgn val="ctr"/>
        <c:lblOffset val="100"/>
        <c:noMultiLvlLbl val="1"/>
      </c:catAx>
      <c:valAx>
        <c:axId val="2078688152"/>
        <c:scaling>
          <c:orientation val="minMax"/>
          <c:max val="10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Proporcion de Aciertos (%)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s-ES"/>
          </a:p>
        </c:txPr>
        <c:crossAx val="207868181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 b="1">
                <a:solidFill>
                  <a:srgbClr val="000000"/>
                </a:solidFill>
              </a:defRPr>
            </a:pPr>
            <a:r>
              <a:rPr lang="es-ES"/>
              <a:t>Reconocimiento Continuo Seccion 2 + IC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Analisis!$A$23</c:f>
              <c:strCache>
                <c:ptCount val="1"/>
                <c:pt idx="0">
                  <c:v>P1</c:v>
                </c:pt>
              </c:strCache>
            </c:strRef>
          </c:tx>
          <c:spPr>
            <a:solidFill>
              <a:srgbClr val="4684EE"/>
            </a:solidFill>
          </c:spPr>
          <c:invertIfNegative val="1"/>
          <c:errBars>
            <c:errBarType val="both"/>
            <c:errValType val="cust"/>
            <c:noEndCap val="0"/>
            <c:plus>
              <c:numRef>
                <c:f>Analisis!$H$23</c:f>
                <c:numCache>
                  <c:formatCode>General</c:formatCode>
                  <c:ptCount val="1"/>
                  <c:pt idx="0">
                    <c:v>5.47722557505166</c:v>
                  </c:pt>
                </c:numCache>
              </c:numRef>
            </c:plus>
            <c:minus>
              <c:numRef>
                <c:f>Analisis!$H$23</c:f>
                <c:numCache>
                  <c:formatCode>General</c:formatCode>
                  <c:ptCount val="1"/>
                  <c:pt idx="0">
                    <c:v>5.47722557505166</c:v>
                  </c:pt>
                </c:numCache>
              </c:numRef>
            </c:minus>
          </c:errBars>
          <c:val>
            <c:numRef>
              <c:f>Analisis!$F$23</c:f>
              <c:numCache>
                <c:formatCode>0.0000</c:formatCode>
                <c:ptCount val="1"/>
                <c:pt idx="0">
                  <c:v>90.0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Analisis!$A$24</c:f>
              <c:strCache>
                <c:ptCount val="1"/>
                <c:pt idx="0">
                  <c:v>P2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errBars>
            <c:errBarType val="both"/>
            <c:errValType val="cust"/>
            <c:noEndCap val="0"/>
            <c:plus>
              <c:numRef>
                <c:f>Analisis!$H$24</c:f>
                <c:numCache>
                  <c:formatCode>General</c:formatCode>
                  <c:ptCount val="1"/>
                  <c:pt idx="0">
                    <c:v>8.944271909999159</c:v>
                  </c:pt>
                </c:numCache>
              </c:numRef>
            </c:plus>
            <c:minus>
              <c:numRef>
                <c:f>Analisis!$H$24</c:f>
                <c:numCache>
                  <c:formatCode>General</c:formatCode>
                  <c:ptCount val="1"/>
                  <c:pt idx="0">
                    <c:v>8.944271909999159</c:v>
                  </c:pt>
                </c:numCache>
              </c:numRef>
            </c:minus>
          </c:errBars>
          <c:val>
            <c:numRef>
              <c:f>Analisis!$F$24</c:f>
              <c:numCache>
                <c:formatCode>0.0000</c:formatCode>
                <c:ptCount val="1"/>
                <c:pt idx="0">
                  <c:v>60.0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Analisis!$A$25</c:f>
              <c:strCache>
                <c:ptCount val="1"/>
                <c:pt idx="0">
                  <c:v>P3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errBars>
            <c:errBarType val="both"/>
            <c:errValType val="cust"/>
            <c:noEndCap val="0"/>
            <c:plus>
              <c:numRef>
                <c:f>Analisis!$H$25</c:f>
                <c:numCache>
                  <c:formatCode>General</c:formatCode>
                  <c:ptCount val="1"/>
                  <c:pt idx="0">
                    <c:v>6.804138174397716</c:v>
                  </c:pt>
                </c:numCache>
              </c:numRef>
            </c:plus>
            <c:minus>
              <c:numRef>
                <c:f>Analisis!$H$25</c:f>
                <c:numCache>
                  <c:formatCode>General</c:formatCode>
                  <c:ptCount val="1"/>
                  <c:pt idx="0">
                    <c:v>6.804138174397716</c:v>
                  </c:pt>
                </c:numCache>
              </c:numRef>
            </c:minus>
          </c:errBars>
          <c:val>
            <c:numRef>
              <c:f>Analisis!$F$25</c:f>
              <c:numCache>
                <c:formatCode>0.0000</c:formatCode>
                <c:ptCount val="1"/>
                <c:pt idx="0">
                  <c:v>83.33333333333334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Analisis!$A$26</c:f>
              <c:strCache>
                <c:ptCount val="1"/>
                <c:pt idx="0">
                  <c:v>P4</c:v>
                </c:pt>
              </c:strCache>
            </c:strRef>
          </c:tx>
          <c:spPr>
            <a:solidFill>
              <a:srgbClr val="008000"/>
            </a:solidFill>
          </c:spPr>
          <c:invertIfNegative val="1"/>
          <c:errBars>
            <c:errBarType val="both"/>
            <c:errValType val="cust"/>
            <c:noEndCap val="0"/>
            <c:plus>
              <c:numRef>
                <c:f>Analisis!$H$26</c:f>
                <c:numCache>
                  <c:formatCode>General</c:formatCode>
                  <c:ptCount val="1"/>
                  <c:pt idx="0">
                    <c:v>9.108400680852977</c:v>
                  </c:pt>
                </c:numCache>
              </c:numRef>
            </c:plus>
            <c:minus>
              <c:numRef>
                <c:f>Analisis!$H$26</c:f>
                <c:numCache>
                  <c:formatCode>General</c:formatCode>
                  <c:ptCount val="1"/>
                  <c:pt idx="0">
                    <c:v>9.108400680852977</c:v>
                  </c:pt>
                </c:numCache>
              </c:numRef>
            </c:minus>
          </c:errBars>
          <c:val>
            <c:numRef>
              <c:f>Analisis!$F$26</c:f>
              <c:numCache>
                <c:formatCode>0.0000</c:formatCode>
                <c:ptCount val="1"/>
                <c:pt idx="0">
                  <c:v>46.66666666666666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7482168"/>
        <c:axId val="2117487608"/>
      </c:barChart>
      <c:catAx>
        <c:axId val="21174821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Seccion</a:t>
                </a:r>
                <a:r>
                  <a:rPr lang="en-US" b="0" baseline="0"/>
                  <a:t> 2 - Percibe el desplazamiento vertical/horizontal de la fuente sonora con mayor continuidad?</a:t>
                </a:r>
                <a:endParaRPr lang="en-US" b="0"/>
              </a:p>
            </c:rich>
          </c:tx>
          <c:layout/>
          <c:overlay val="0"/>
        </c:title>
        <c:majorTickMark val="cross"/>
        <c:minorTickMark val="cross"/>
        <c:tickLblPos val="nextTo"/>
        <c:crossAx val="2117487608"/>
        <c:crosses val="autoZero"/>
        <c:auto val="1"/>
        <c:lblAlgn val="ctr"/>
        <c:lblOffset val="100"/>
        <c:noMultiLvlLbl val="1"/>
      </c:catAx>
      <c:valAx>
        <c:axId val="2117487608"/>
        <c:scaling>
          <c:orientation val="minMax"/>
          <c:max val="10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Proporcion de Aciertos (%)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s-ES"/>
          </a:p>
        </c:txPr>
        <c:crossAx val="211748216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 b="1">
                <a:solidFill>
                  <a:srgbClr val="000000"/>
                </a:solidFill>
              </a:defRPr>
            </a:pPr>
            <a:r>
              <a:rPr lang="es-ES"/>
              <a:t>Puntuaciones Promedio Reconocimiento Discreto  Seccion 1 Parte 1 + IC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Analisis!$A$4</c:f>
              <c:strCache>
                <c:ptCount val="1"/>
                <c:pt idx="0">
                  <c:v>P1</c:v>
                </c:pt>
              </c:strCache>
            </c:strRef>
          </c:tx>
          <c:spPr>
            <a:solidFill>
              <a:srgbClr val="4684EE"/>
            </a:solidFill>
          </c:spPr>
          <c:invertIfNegative val="1"/>
          <c:errBars>
            <c:errBarType val="both"/>
            <c:errValType val="cust"/>
            <c:noEndCap val="0"/>
            <c:plus>
              <c:numRef>
                <c:f>Analisis!$F$4</c:f>
                <c:numCache>
                  <c:formatCode>General</c:formatCode>
                  <c:ptCount val="1"/>
                  <c:pt idx="0">
                    <c:v>0.491122775538453</c:v>
                  </c:pt>
                </c:numCache>
              </c:numRef>
            </c:plus>
            <c:minus>
              <c:numRef>
                <c:f>Analisis!$F$4</c:f>
                <c:numCache>
                  <c:formatCode>General</c:formatCode>
                  <c:ptCount val="1"/>
                  <c:pt idx="0">
                    <c:v>0.491122775538453</c:v>
                  </c:pt>
                </c:numCache>
              </c:numRef>
            </c:minus>
          </c:errBars>
          <c:val>
            <c:numRef>
              <c:f>Analisis!$B$4</c:f>
              <c:numCache>
                <c:formatCode>0.0000</c:formatCode>
                <c:ptCount val="1"/>
                <c:pt idx="0">
                  <c:v>3.166666666666666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Analisis!$A$5</c:f>
              <c:strCache>
                <c:ptCount val="1"/>
                <c:pt idx="0">
                  <c:v>P2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errBars>
            <c:errBarType val="both"/>
            <c:errValType val="cust"/>
            <c:noEndCap val="0"/>
            <c:plus>
              <c:numRef>
                <c:f>Analisis!$F$5</c:f>
                <c:numCache>
                  <c:formatCode>General</c:formatCode>
                  <c:ptCount val="1"/>
                  <c:pt idx="0">
                    <c:v>0.473850008155281</c:v>
                  </c:pt>
                </c:numCache>
              </c:numRef>
            </c:plus>
            <c:minus>
              <c:numRef>
                <c:f>Analisis!$F$5</c:f>
                <c:numCache>
                  <c:formatCode>General</c:formatCode>
                  <c:ptCount val="1"/>
                  <c:pt idx="0">
                    <c:v>0.473850008155281</c:v>
                  </c:pt>
                </c:numCache>
              </c:numRef>
            </c:minus>
          </c:errBars>
          <c:val>
            <c:numRef>
              <c:f>Analisis!$B$5</c:f>
              <c:numCache>
                <c:formatCode>0.0000</c:formatCode>
                <c:ptCount val="1"/>
                <c:pt idx="0">
                  <c:v>3.9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Analisis!$A$6</c:f>
              <c:strCache>
                <c:ptCount val="1"/>
                <c:pt idx="0">
                  <c:v>P3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errBars>
            <c:errBarType val="both"/>
            <c:errValType val="cust"/>
            <c:noEndCap val="0"/>
            <c:plus>
              <c:numRef>
                <c:f>Analisis!$F$6</c:f>
                <c:numCache>
                  <c:formatCode>General</c:formatCode>
                  <c:ptCount val="1"/>
                  <c:pt idx="0">
                    <c:v>0.49421316295862</c:v>
                  </c:pt>
                </c:numCache>
              </c:numRef>
            </c:plus>
            <c:minus>
              <c:numRef>
                <c:f>Analisis!$F$6</c:f>
                <c:numCache>
                  <c:formatCode>General</c:formatCode>
                  <c:ptCount val="1"/>
                  <c:pt idx="0">
                    <c:v>0.49421316295862</c:v>
                  </c:pt>
                </c:numCache>
              </c:numRef>
            </c:minus>
          </c:errBars>
          <c:val>
            <c:numRef>
              <c:f>Analisis!$B$6</c:f>
              <c:numCache>
                <c:formatCode>0.0000</c:formatCode>
                <c:ptCount val="1"/>
                <c:pt idx="0">
                  <c:v>3.8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Analisis!$A$7</c:f>
              <c:strCache>
                <c:ptCount val="1"/>
                <c:pt idx="0">
                  <c:v>P4</c:v>
                </c:pt>
              </c:strCache>
            </c:strRef>
          </c:tx>
          <c:spPr>
            <a:solidFill>
              <a:srgbClr val="008000"/>
            </a:solidFill>
          </c:spPr>
          <c:invertIfNegative val="1"/>
          <c:errBars>
            <c:errBarType val="both"/>
            <c:errValType val="cust"/>
            <c:noEndCap val="0"/>
            <c:plus>
              <c:numRef>
                <c:f>Analisis!$F$7</c:f>
                <c:numCache>
                  <c:formatCode>General</c:formatCode>
                  <c:ptCount val="1"/>
                  <c:pt idx="0">
                    <c:v>0.481898991612022</c:v>
                  </c:pt>
                </c:numCache>
              </c:numRef>
            </c:plus>
            <c:minus>
              <c:numRef>
                <c:f>Analisis!$F$7</c:f>
                <c:numCache>
                  <c:formatCode>General</c:formatCode>
                  <c:ptCount val="1"/>
                  <c:pt idx="0">
                    <c:v>0.481898991612022</c:v>
                  </c:pt>
                </c:numCache>
              </c:numRef>
            </c:minus>
          </c:errBars>
          <c:val>
            <c:numRef>
              <c:f>Analisis!$B$7</c:f>
              <c:numCache>
                <c:formatCode>0.0000</c:formatCode>
                <c:ptCount val="1"/>
                <c:pt idx="0">
                  <c:v>3.3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Analisis!$A$8</c:f>
              <c:strCache>
                <c:ptCount val="1"/>
                <c:pt idx="0">
                  <c:v>P5</c:v>
                </c:pt>
              </c:strCache>
            </c:strRef>
          </c:tx>
          <c:spPr>
            <a:solidFill>
              <a:srgbClr val="666666"/>
            </a:solidFill>
          </c:spPr>
          <c:invertIfNegative val="1"/>
          <c:errBars>
            <c:errBarType val="both"/>
            <c:errValType val="cust"/>
            <c:noEndCap val="0"/>
            <c:plus>
              <c:numRef>
                <c:f>Analisis!$F$8</c:f>
                <c:numCache>
                  <c:formatCode>General</c:formatCode>
                  <c:ptCount val="1"/>
                  <c:pt idx="0">
                    <c:v>0.317502498727166</c:v>
                  </c:pt>
                </c:numCache>
              </c:numRef>
            </c:plus>
            <c:minus>
              <c:numRef>
                <c:f>Analisis!$F$8</c:f>
                <c:numCache>
                  <c:formatCode>General</c:formatCode>
                  <c:ptCount val="1"/>
                  <c:pt idx="0">
                    <c:v>0.317502498727166</c:v>
                  </c:pt>
                </c:numCache>
              </c:numRef>
            </c:minus>
          </c:errBars>
          <c:val>
            <c:numRef>
              <c:f>Analisis!$B$8</c:f>
              <c:numCache>
                <c:formatCode>0.0000</c:formatCode>
                <c:ptCount val="1"/>
                <c:pt idx="0">
                  <c:v>4.033333333333333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5"/>
          <c:order val="5"/>
          <c:tx>
            <c:strRef>
              <c:f>Analisis!$A$9</c:f>
              <c:strCache>
                <c:ptCount val="1"/>
                <c:pt idx="0">
                  <c:v>P6</c:v>
                </c:pt>
              </c:strCache>
            </c:strRef>
          </c:tx>
          <c:spPr>
            <a:solidFill>
              <a:srgbClr val="4942CC"/>
            </a:solidFill>
          </c:spPr>
          <c:invertIfNegative val="1"/>
          <c:errBars>
            <c:errBarType val="both"/>
            <c:errValType val="cust"/>
            <c:noEndCap val="0"/>
            <c:plus>
              <c:numRef>
                <c:f>Analisis!$F$9</c:f>
                <c:numCache>
                  <c:formatCode>General</c:formatCode>
                  <c:ptCount val="1"/>
                  <c:pt idx="0">
                    <c:v>0.412945405813285</c:v>
                  </c:pt>
                </c:numCache>
              </c:numRef>
            </c:plus>
            <c:minus>
              <c:numRef>
                <c:f>Analisis!$F$9</c:f>
                <c:numCache>
                  <c:formatCode>General</c:formatCode>
                  <c:ptCount val="1"/>
                  <c:pt idx="0">
                    <c:v>0.412945405813285</c:v>
                  </c:pt>
                </c:numCache>
              </c:numRef>
            </c:minus>
          </c:errBars>
          <c:val>
            <c:numRef>
              <c:f>Analisis!$B$9</c:f>
              <c:numCache>
                <c:formatCode>0.0000</c:formatCode>
                <c:ptCount val="1"/>
                <c:pt idx="0">
                  <c:v>3.533333333333333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969560"/>
        <c:axId val="2106604808"/>
      </c:barChart>
      <c:catAx>
        <c:axId val="211596956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0" i="0" u="none" strike="noStrike" baseline="0">
                    <a:effectLst/>
                  </a:rPr>
                  <a:t>Seccion 1 Parte 1 - Cual es el grado de concordancia entre la posición de la fuente sonora de la imagen y la percepción auditiva?</a:t>
                </a:r>
                <a:r>
                  <a:rPr lang="en-US" sz="1000" b="0" i="0" u="none" strike="noStrike" baseline="0"/>
                  <a:t> </a:t>
                </a:r>
                <a:endParaRPr lang="es-ES" b="0"/>
              </a:p>
            </c:rich>
          </c:tx>
          <c:layout/>
          <c:overlay val="0"/>
        </c:title>
        <c:majorTickMark val="cross"/>
        <c:minorTickMark val="cross"/>
        <c:tickLblPos val="nextTo"/>
        <c:crossAx val="2106604808"/>
        <c:crosses val="autoZero"/>
        <c:auto val="1"/>
        <c:lblAlgn val="ctr"/>
        <c:lblOffset val="100"/>
        <c:noMultiLvlLbl val="1"/>
      </c:catAx>
      <c:valAx>
        <c:axId val="2106604808"/>
        <c:scaling>
          <c:orientation val="minMax"/>
          <c:max val="5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Puntuacion Promedio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s-ES"/>
          </a:p>
        </c:txPr>
        <c:crossAx val="2115969560"/>
        <c:crosses val="autoZero"/>
        <c:crossBetween val="between"/>
        <c:majorUnit val="1.0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457200</xdr:colOff>
      <xdr:row>1</xdr:row>
      <xdr:rowOff>38100</xdr:rowOff>
    </xdr:from>
    <xdr:ext cx="5575300" cy="35814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444500</xdr:colOff>
      <xdr:row>25</xdr:row>
      <xdr:rowOff>101600</xdr:rowOff>
    </xdr:from>
    <xdr:ext cx="5600700" cy="3594100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10</xdr:col>
      <xdr:colOff>568325</xdr:colOff>
      <xdr:row>0</xdr:row>
      <xdr:rowOff>83457</xdr:rowOff>
    </xdr:from>
    <xdr:ext cx="5546725" cy="3672568"/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5</xdr:col>
      <xdr:colOff>280307</xdr:colOff>
      <xdr:row>1</xdr:row>
      <xdr:rowOff>4989</xdr:rowOff>
    </xdr:from>
    <xdr:ext cx="5549900" cy="3581400"/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5</xdr:col>
      <xdr:colOff>246742</xdr:colOff>
      <xdr:row>25</xdr:row>
      <xdr:rowOff>77106</xdr:rowOff>
    </xdr:from>
    <xdr:ext cx="5633357" cy="3580493"/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10</xdr:col>
      <xdr:colOff>576036</xdr:colOff>
      <xdr:row>25</xdr:row>
      <xdr:rowOff>85272</xdr:rowOff>
    </xdr:from>
    <xdr:ext cx="5596164" cy="3705678"/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219074</xdr:colOff>
      <xdr:row>1</xdr:row>
      <xdr:rowOff>161924</xdr:rowOff>
    </xdr:from>
    <xdr:ext cx="5610225" cy="3667125"/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F1" workbookViewId="0">
      <pane ySplit="1" topLeftCell="A2" activePane="bottomLeft" state="frozen"/>
      <selection pane="bottomLeft" activeCell="L8" sqref="L8"/>
    </sheetView>
  </sheetViews>
  <sheetFormatPr baseColWidth="10" defaultColWidth="17.1640625" defaultRowHeight="12.75" customHeight="1" x14ac:dyDescent="0"/>
  <sheetData>
    <row r="1" spans="1:23" ht="12.75" customHeight="1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34" t="s">
        <v>5</v>
      </c>
      <c r="G1" s="13" t="s">
        <v>5</v>
      </c>
      <c r="H1" s="13" t="s">
        <v>5</v>
      </c>
      <c r="I1" s="13" t="s">
        <v>5</v>
      </c>
      <c r="J1" s="34" t="s">
        <v>5</v>
      </c>
      <c r="K1" s="13" t="s">
        <v>5</v>
      </c>
      <c r="L1" s="34" t="s">
        <v>6</v>
      </c>
      <c r="M1" s="13" t="s">
        <v>6</v>
      </c>
      <c r="N1" s="13" t="s">
        <v>6</v>
      </c>
      <c r="O1" s="13" t="s">
        <v>6</v>
      </c>
      <c r="P1" s="13" t="s">
        <v>6</v>
      </c>
      <c r="Q1" s="13" t="s">
        <v>6</v>
      </c>
      <c r="R1" s="34" t="s">
        <v>7</v>
      </c>
      <c r="S1" s="13" t="s">
        <v>8</v>
      </c>
      <c r="T1" s="13" t="s">
        <v>9</v>
      </c>
      <c r="U1" s="13" t="s">
        <v>7</v>
      </c>
      <c r="V1" s="13" t="s">
        <v>8</v>
      </c>
      <c r="W1" s="13" t="s">
        <v>9</v>
      </c>
    </row>
    <row r="2" spans="1:23" ht="12.75" customHeight="1">
      <c r="A2" s="8">
        <v>41597.638900462996</v>
      </c>
      <c r="B2" s="22" t="s">
        <v>10</v>
      </c>
      <c r="C2" s="22">
        <v>22</v>
      </c>
      <c r="D2" s="22" t="s">
        <v>11</v>
      </c>
      <c r="E2" s="22">
        <v>10</v>
      </c>
      <c r="F2" s="22">
        <v>2</v>
      </c>
      <c r="G2" s="22">
        <v>5</v>
      </c>
      <c r="H2" s="22">
        <v>1</v>
      </c>
      <c r="I2" s="22">
        <v>1</v>
      </c>
      <c r="J2" s="22">
        <v>3</v>
      </c>
      <c r="K2" s="22">
        <v>3</v>
      </c>
      <c r="L2" s="22" t="s">
        <v>12</v>
      </c>
      <c r="M2" s="22" t="s">
        <v>12</v>
      </c>
      <c r="N2" s="22" t="s">
        <v>13</v>
      </c>
      <c r="O2" s="22" t="s">
        <v>13</v>
      </c>
      <c r="P2" s="22" t="s">
        <v>13</v>
      </c>
      <c r="Q2" s="22" t="s">
        <v>13</v>
      </c>
      <c r="R2" s="22" t="s">
        <v>14</v>
      </c>
      <c r="S2" s="22" t="s">
        <v>14</v>
      </c>
      <c r="T2" s="22"/>
      <c r="U2" s="22" t="s">
        <v>14</v>
      </c>
      <c r="V2" s="22" t="s">
        <v>14</v>
      </c>
      <c r="W2" s="22"/>
    </row>
    <row r="3" spans="1:23" ht="12.75" customHeight="1">
      <c r="A3" s="8">
        <v>41597.651076388902</v>
      </c>
      <c r="B3" s="22" t="s">
        <v>15</v>
      </c>
      <c r="C3" s="22">
        <v>22</v>
      </c>
      <c r="D3" s="22" t="s">
        <v>11</v>
      </c>
      <c r="E3" s="22">
        <v>10</v>
      </c>
      <c r="F3" s="22">
        <v>5</v>
      </c>
      <c r="G3" s="22">
        <v>5</v>
      </c>
      <c r="H3" s="22">
        <v>5</v>
      </c>
      <c r="I3" s="22">
        <v>5</v>
      </c>
      <c r="J3" s="22">
        <v>5</v>
      </c>
      <c r="K3" s="22">
        <v>3</v>
      </c>
      <c r="L3" s="22" t="s">
        <v>12</v>
      </c>
      <c r="M3" s="22" t="s">
        <v>12</v>
      </c>
      <c r="N3" s="22" t="s">
        <v>13</v>
      </c>
      <c r="O3" s="22" t="s">
        <v>12</v>
      </c>
      <c r="P3" s="22" t="s">
        <v>13</v>
      </c>
      <c r="Q3" s="22" t="s">
        <v>12</v>
      </c>
      <c r="R3" s="22" t="s">
        <v>14</v>
      </c>
      <c r="S3" s="22" t="s">
        <v>16</v>
      </c>
      <c r="T3" s="22"/>
      <c r="U3" s="22" t="s">
        <v>14</v>
      </c>
      <c r="V3" s="22" t="s">
        <v>16</v>
      </c>
      <c r="W3" s="22"/>
    </row>
    <row r="4" spans="1:23" ht="12.75" customHeight="1">
      <c r="A4" s="8">
        <v>41597.662280092598</v>
      </c>
      <c r="B4" s="22" t="s">
        <v>17</v>
      </c>
      <c r="C4" s="22">
        <v>23</v>
      </c>
      <c r="D4" s="22" t="s">
        <v>11</v>
      </c>
      <c r="E4" s="22">
        <v>10</v>
      </c>
      <c r="F4" s="22">
        <v>1</v>
      </c>
      <c r="G4" s="22">
        <v>2</v>
      </c>
      <c r="H4" s="22">
        <v>3</v>
      </c>
      <c r="I4" s="22">
        <v>3</v>
      </c>
      <c r="J4" s="22">
        <v>4</v>
      </c>
      <c r="K4" s="22">
        <v>2</v>
      </c>
      <c r="L4" s="22" t="s">
        <v>12</v>
      </c>
      <c r="M4" s="22" t="s">
        <v>12</v>
      </c>
      <c r="N4" s="22" t="s">
        <v>12</v>
      </c>
      <c r="O4" s="22" t="s">
        <v>13</v>
      </c>
      <c r="P4" s="22" t="s">
        <v>13</v>
      </c>
      <c r="Q4" s="22" t="s">
        <v>12</v>
      </c>
      <c r="R4" s="22" t="s">
        <v>16</v>
      </c>
      <c r="S4" s="22" t="s">
        <v>14</v>
      </c>
      <c r="T4" s="22"/>
      <c r="U4" s="22" t="s">
        <v>14</v>
      </c>
      <c r="V4" s="22" t="s">
        <v>16</v>
      </c>
      <c r="W4" s="22"/>
    </row>
    <row r="5" spans="1:23" ht="12.75" customHeight="1">
      <c r="A5" s="8">
        <v>41597.669664351801</v>
      </c>
      <c r="B5" s="22" t="s">
        <v>18</v>
      </c>
      <c r="C5" s="22">
        <v>23</v>
      </c>
      <c r="D5" s="22" t="s">
        <v>11</v>
      </c>
      <c r="E5" s="22">
        <v>9</v>
      </c>
      <c r="F5" s="22">
        <v>2</v>
      </c>
      <c r="G5" s="22">
        <v>5</v>
      </c>
      <c r="H5" s="22">
        <v>5</v>
      </c>
      <c r="I5" s="22">
        <v>3</v>
      </c>
      <c r="J5" s="22">
        <v>3</v>
      </c>
      <c r="K5" s="22">
        <v>5</v>
      </c>
      <c r="L5" s="22" t="s">
        <v>12</v>
      </c>
      <c r="M5" s="22" t="s">
        <v>13</v>
      </c>
      <c r="N5" s="22" t="s">
        <v>13</v>
      </c>
      <c r="O5" s="22" t="s">
        <v>12</v>
      </c>
      <c r="P5" s="22" t="s">
        <v>13</v>
      </c>
      <c r="Q5" s="22" t="s">
        <v>12</v>
      </c>
      <c r="R5" s="22" t="s">
        <v>14</v>
      </c>
      <c r="S5" s="22" t="s">
        <v>14</v>
      </c>
      <c r="T5" s="22"/>
      <c r="U5" s="22" t="s">
        <v>16</v>
      </c>
      <c r="V5" s="22" t="s">
        <v>16</v>
      </c>
      <c r="W5" s="22"/>
    </row>
    <row r="6" spans="1:23" ht="12.75" customHeight="1">
      <c r="A6" s="8">
        <v>41597.683020833298</v>
      </c>
      <c r="B6" s="22" t="s">
        <v>19</v>
      </c>
      <c r="C6" s="22">
        <v>23</v>
      </c>
      <c r="D6" s="22" t="s">
        <v>11</v>
      </c>
      <c r="E6" s="22" t="s">
        <v>20</v>
      </c>
      <c r="F6" s="22">
        <v>2</v>
      </c>
      <c r="G6" s="22">
        <v>5</v>
      </c>
      <c r="H6" s="22">
        <v>5</v>
      </c>
      <c r="I6" s="22">
        <v>2</v>
      </c>
      <c r="J6" s="22">
        <v>2</v>
      </c>
      <c r="K6" s="22">
        <v>3</v>
      </c>
      <c r="L6" s="22" t="s">
        <v>12</v>
      </c>
      <c r="M6" s="22" t="s">
        <v>13</v>
      </c>
      <c r="N6" s="22" t="s">
        <v>12</v>
      </c>
      <c r="O6" s="22" t="s">
        <v>12</v>
      </c>
      <c r="P6" s="22" t="s">
        <v>13</v>
      </c>
      <c r="Q6" s="22" t="s">
        <v>12</v>
      </c>
      <c r="R6" s="22" t="s">
        <v>14</v>
      </c>
      <c r="S6" s="22" t="s">
        <v>16</v>
      </c>
      <c r="T6" s="22"/>
      <c r="U6" s="22" t="s">
        <v>14</v>
      </c>
      <c r="V6" s="22" t="s">
        <v>14</v>
      </c>
      <c r="W6" s="22"/>
    </row>
    <row r="7" spans="1:23" ht="12.75" customHeight="1">
      <c r="A7" s="8">
        <v>41597.693275463003</v>
      </c>
      <c r="B7" s="22" t="s">
        <v>21</v>
      </c>
      <c r="C7" s="22">
        <v>23</v>
      </c>
      <c r="D7" s="22" t="s">
        <v>11</v>
      </c>
      <c r="E7" s="22">
        <v>10</v>
      </c>
      <c r="F7" s="22">
        <v>4</v>
      </c>
      <c r="G7" s="22">
        <v>4</v>
      </c>
      <c r="H7" s="22">
        <v>5</v>
      </c>
      <c r="I7" s="22">
        <v>4</v>
      </c>
      <c r="J7" s="22">
        <v>5</v>
      </c>
      <c r="K7" s="22">
        <v>3</v>
      </c>
      <c r="L7" s="22" t="s">
        <v>12</v>
      </c>
      <c r="M7" s="22" t="s">
        <v>12</v>
      </c>
      <c r="N7" s="22" t="s">
        <v>13</v>
      </c>
      <c r="O7" s="22" t="s">
        <v>13</v>
      </c>
      <c r="P7" s="22" t="s">
        <v>12</v>
      </c>
      <c r="Q7" s="22" t="s">
        <v>13</v>
      </c>
      <c r="R7" s="22" t="s">
        <v>14</v>
      </c>
      <c r="S7" s="22" t="s">
        <v>14</v>
      </c>
      <c r="T7" s="22"/>
      <c r="U7" s="22" t="s">
        <v>14</v>
      </c>
      <c r="V7" s="22" t="s">
        <v>14</v>
      </c>
      <c r="W7" s="22"/>
    </row>
    <row r="8" spans="1:23" ht="12.75" customHeight="1">
      <c r="A8" s="8">
        <v>41597.726643518501</v>
      </c>
      <c r="B8" s="22" t="s">
        <v>22</v>
      </c>
      <c r="C8" s="22">
        <v>22</v>
      </c>
      <c r="D8" s="22" t="s">
        <v>11</v>
      </c>
      <c r="E8" s="22">
        <v>8</v>
      </c>
      <c r="F8" s="22">
        <v>5</v>
      </c>
      <c r="G8" s="22">
        <v>4</v>
      </c>
      <c r="H8" s="22">
        <v>5</v>
      </c>
      <c r="I8" s="22">
        <v>5</v>
      </c>
      <c r="J8" s="22">
        <v>4</v>
      </c>
      <c r="K8" s="22">
        <v>5</v>
      </c>
      <c r="L8" s="22" t="s">
        <v>12</v>
      </c>
      <c r="M8" s="22" t="s">
        <v>13</v>
      </c>
      <c r="N8" s="22" t="s">
        <v>13</v>
      </c>
      <c r="O8" s="22" t="s">
        <v>12</v>
      </c>
      <c r="P8" s="22" t="s">
        <v>12</v>
      </c>
      <c r="Q8" s="22" t="s">
        <v>13</v>
      </c>
      <c r="R8" s="22" t="s">
        <v>14</v>
      </c>
      <c r="S8" s="22" t="s">
        <v>14</v>
      </c>
      <c r="T8" s="22"/>
      <c r="U8" s="22" t="s">
        <v>14</v>
      </c>
      <c r="V8" s="22" t="s">
        <v>14</v>
      </c>
      <c r="W8" s="22"/>
    </row>
    <row r="9" spans="1:23" ht="12.75" customHeight="1">
      <c r="A9" s="8">
        <v>41597.737500000003</v>
      </c>
      <c r="B9" s="22" t="s">
        <v>23</v>
      </c>
      <c r="C9" s="22">
        <v>21</v>
      </c>
      <c r="D9" s="22" t="s">
        <v>24</v>
      </c>
      <c r="E9" s="22">
        <v>9</v>
      </c>
      <c r="F9" s="22">
        <v>4</v>
      </c>
      <c r="G9" s="22">
        <v>4</v>
      </c>
      <c r="H9" s="22">
        <v>5</v>
      </c>
      <c r="I9" s="22">
        <v>4</v>
      </c>
      <c r="J9" s="22">
        <v>5</v>
      </c>
      <c r="K9" s="22">
        <v>2</v>
      </c>
      <c r="L9" s="22" t="s">
        <v>12</v>
      </c>
      <c r="M9" s="22" t="s">
        <v>12</v>
      </c>
      <c r="N9" s="22" t="s">
        <v>13</v>
      </c>
      <c r="O9" s="22" t="s">
        <v>12</v>
      </c>
      <c r="P9" s="22" t="s">
        <v>13</v>
      </c>
      <c r="Q9" s="22" t="s">
        <v>12</v>
      </c>
      <c r="R9" s="22" t="s">
        <v>14</v>
      </c>
      <c r="S9" s="22" t="s">
        <v>16</v>
      </c>
      <c r="T9" s="22"/>
      <c r="U9" s="22" t="s">
        <v>14</v>
      </c>
      <c r="V9" s="22" t="s">
        <v>16</v>
      </c>
      <c r="W9" s="22"/>
    </row>
    <row r="10" spans="1:23" ht="12.75" customHeight="1">
      <c r="A10" s="8">
        <v>41597.747650463003</v>
      </c>
      <c r="B10" s="22" t="s">
        <v>25</v>
      </c>
      <c r="C10" s="22">
        <v>25</v>
      </c>
      <c r="D10" s="22" t="s">
        <v>11</v>
      </c>
      <c r="E10" s="22">
        <v>9</v>
      </c>
      <c r="F10" s="22">
        <v>2</v>
      </c>
      <c r="G10" s="22">
        <v>5</v>
      </c>
      <c r="H10" s="22">
        <v>5</v>
      </c>
      <c r="I10" s="22">
        <v>5</v>
      </c>
      <c r="J10" s="22">
        <v>5</v>
      </c>
      <c r="K10" s="22">
        <v>2</v>
      </c>
      <c r="L10" s="22" t="s">
        <v>12</v>
      </c>
      <c r="M10" s="22" t="s">
        <v>13</v>
      </c>
      <c r="N10" s="22" t="s">
        <v>13</v>
      </c>
      <c r="O10" s="22" t="s">
        <v>12</v>
      </c>
      <c r="P10" s="22" t="s">
        <v>12</v>
      </c>
      <c r="Q10" s="22" t="s">
        <v>13</v>
      </c>
      <c r="R10" s="22" t="s">
        <v>14</v>
      </c>
      <c r="S10" s="22" t="s">
        <v>16</v>
      </c>
      <c r="T10" s="22"/>
      <c r="U10" s="22" t="s">
        <v>14</v>
      </c>
      <c r="V10" s="22" t="s">
        <v>16</v>
      </c>
      <c r="W10" s="22"/>
    </row>
    <row r="11" spans="1:23" ht="12.75" customHeight="1">
      <c r="A11" s="8">
        <v>41598.604884259301</v>
      </c>
      <c r="B11" s="22" t="s">
        <v>26</v>
      </c>
      <c r="C11" s="22">
        <v>21</v>
      </c>
      <c r="D11" s="22" t="s">
        <v>11</v>
      </c>
      <c r="E11" s="22">
        <v>9</v>
      </c>
      <c r="F11" s="22">
        <v>3</v>
      </c>
      <c r="G11" s="22">
        <v>5</v>
      </c>
      <c r="H11" s="22">
        <v>4</v>
      </c>
      <c r="I11" s="22">
        <v>2</v>
      </c>
      <c r="J11" s="22">
        <v>4</v>
      </c>
      <c r="K11" s="22">
        <v>5</v>
      </c>
      <c r="L11" s="22" t="s">
        <v>12</v>
      </c>
      <c r="M11" s="22" t="s">
        <v>13</v>
      </c>
      <c r="N11" s="22" t="s">
        <v>13</v>
      </c>
      <c r="O11" s="22" t="s">
        <v>12</v>
      </c>
      <c r="P11" s="22" t="s">
        <v>13</v>
      </c>
      <c r="Q11" s="22" t="s">
        <v>13</v>
      </c>
      <c r="R11" s="22" t="s">
        <v>14</v>
      </c>
      <c r="S11" s="22" t="s">
        <v>14</v>
      </c>
      <c r="T11" s="22"/>
      <c r="U11" s="22" t="s">
        <v>14</v>
      </c>
      <c r="V11" s="22" t="s">
        <v>14</v>
      </c>
      <c r="W11" s="22"/>
    </row>
    <row r="12" spans="1:23" ht="12.75" customHeight="1">
      <c r="A12" s="8">
        <v>41598.612268518496</v>
      </c>
      <c r="B12" s="22" t="s">
        <v>27</v>
      </c>
      <c r="C12" s="22">
        <v>22</v>
      </c>
      <c r="D12" s="22" t="s">
        <v>11</v>
      </c>
      <c r="E12" s="22">
        <v>10</v>
      </c>
      <c r="F12" s="22">
        <v>5</v>
      </c>
      <c r="G12" s="22">
        <v>5</v>
      </c>
      <c r="H12" s="22">
        <v>4</v>
      </c>
      <c r="I12" s="22">
        <v>5</v>
      </c>
      <c r="J12" s="22">
        <v>5</v>
      </c>
      <c r="K12" s="22">
        <v>5</v>
      </c>
      <c r="L12" s="22" t="s">
        <v>12</v>
      </c>
      <c r="M12" s="22" t="s">
        <v>13</v>
      </c>
      <c r="N12" s="22" t="s">
        <v>13</v>
      </c>
      <c r="O12" s="22" t="s">
        <v>12</v>
      </c>
      <c r="P12" s="22" t="s">
        <v>13</v>
      </c>
      <c r="Q12" s="22" t="s">
        <v>12</v>
      </c>
      <c r="R12" s="22" t="s">
        <v>14</v>
      </c>
      <c r="S12" s="22" t="s">
        <v>14</v>
      </c>
      <c r="T12" s="22"/>
      <c r="U12" s="22" t="s">
        <v>14</v>
      </c>
      <c r="V12" s="22" t="s">
        <v>14</v>
      </c>
      <c r="W12" s="22"/>
    </row>
    <row r="13" spans="1:23" ht="12.75" customHeight="1">
      <c r="A13" s="8">
        <v>41598.617106481499</v>
      </c>
      <c r="B13" s="22" t="s">
        <v>28</v>
      </c>
      <c r="C13" s="22">
        <v>22</v>
      </c>
      <c r="D13" s="22" t="s">
        <v>11</v>
      </c>
      <c r="E13" s="22">
        <v>10</v>
      </c>
      <c r="F13" s="22">
        <v>5</v>
      </c>
      <c r="G13" s="22">
        <v>5</v>
      </c>
      <c r="H13" s="22">
        <v>5</v>
      </c>
      <c r="I13" s="22">
        <v>3</v>
      </c>
      <c r="J13" s="22">
        <v>4</v>
      </c>
      <c r="K13" s="22">
        <v>3</v>
      </c>
      <c r="L13" s="22" t="s">
        <v>12</v>
      </c>
      <c r="M13" s="22" t="s">
        <v>13</v>
      </c>
      <c r="N13" s="22" t="s">
        <v>13</v>
      </c>
      <c r="O13" s="22" t="s">
        <v>13</v>
      </c>
      <c r="P13" s="22" t="s">
        <v>13</v>
      </c>
      <c r="Q13" s="22" t="s">
        <v>12</v>
      </c>
      <c r="R13" s="22" t="s">
        <v>14</v>
      </c>
      <c r="S13" s="22" t="s">
        <v>14</v>
      </c>
      <c r="T13" s="22"/>
      <c r="U13" s="22" t="s">
        <v>14</v>
      </c>
      <c r="V13" s="22" t="s">
        <v>14</v>
      </c>
      <c r="W13" s="22"/>
    </row>
    <row r="14" spans="1:23" ht="12.75" customHeight="1">
      <c r="A14" s="8">
        <v>41598.6258564815</v>
      </c>
      <c r="B14" s="22" t="s">
        <v>29</v>
      </c>
      <c r="C14" s="22">
        <v>21</v>
      </c>
      <c r="D14" s="22" t="s">
        <v>11</v>
      </c>
      <c r="E14" s="22">
        <v>10</v>
      </c>
      <c r="F14" s="22">
        <v>4</v>
      </c>
      <c r="G14" s="22">
        <v>5</v>
      </c>
      <c r="H14" s="22">
        <v>5</v>
      </c>
      <c r="I14" s="22">
        <v>4</v>
      </c>
      <c r="J14" s="22">
        <v>5</v>
      </c>
      <c r="K14" s="22">
        <v>5</v>
      </c>
      <c r="L14" s="22" t="s">
        <v>12</v>
      </c>
      <c r="M14" s="22" t="s">
        <v>12</v>
      </c>
      <c r="N14" s="22" t="s">
        <v>13</v>
      </c>
      <c r="O14" s="22" t="s">
        <v>12</v>
      </c>
      <c r="P14" s="22" t="s">
        <v>13</v>
      </c>
      <c r="Q14" s="22" t="s">
        <v>12</v>
      </c>
      <c r="R14" s="22" t="s">
        <v>14</v>
      </c>
      <c r="S14" s="22" t="s">
        <v>14</v>
      </c>
      <c r="T14" s="22"/>
      <c r="U14" s="22" t="s">
        <v>14</v>
      </c>
      <c r="V14" s="22" t="s">
        <v>14</v>
      </c>
      <c r="W14" s="22"/>
    </row>
    <row r="15" spans="1:23" ht="12.75" customHeight="1">
      <c r="A15" s="8">
        <v>41598.633842592601</v>
      </c>
      <c r="B15" s="22" t="s">
        <v>30</v>
      </c>
      <c r="C15" s="22">
        <v>22</v>
      </c>
      <c r="D15" s="22" t="s">
        <v>11</v>
      </c>
      <c r="E15" s="22">
        <v>7</v>
      </c>
      <c r="F15" s="22">
        <v>3</v>
      </c>
      <c r="G15" s="22">
        <v>4</v>
      </c>
      <c r="H15" s="22">
        <v>2</v>
      </c>
      <c r="I15" s="22">
        <v>3</v>
      </c>
      <c r="J15" s="22">
        <v>3</v>
      </c>
      <c r="K15" s="22">
        <v>4</v>
      </c>
      <c r="L15" s="22" t="s">
        <v>12</v>
      </c>
      <c r="M15" s="22" t="s">
        <v>13</v>
      </c>
      <c r="N15" s="22" t="s">
        <v>13</v>
      </c>
      <c r="O15" s="22" t="s">
        <v>12</v>
      </c>
      <c r="P15" s="22" t="s">
        <v>13</v>
      </c>
      <c r="Q15" s="22" t="s">
        <v>12</v>
      </c>
      <c r="R15" s="22" t="s">
        <v>14</v>
      </c>
      <c r="S15" s="22" t="s">
        <v>16</v>
      </c>
      <c r="T15" s="22"/>
      <c r="U15" s="22" t="s">
        <v>14</v>
      </c>
      <c r="V15" s="22" t="s">
        <v>16</v>
      </c>
      <c r="W15" s="22"/>
    </row>
    <row r="16" spans="1:23" ht="12.75" customHeight="1">
      <c r="A16" s="8">
        <v>41598.647523148102</v>
      </c>
      <c r="B16" s="22" t="s">
        <v>31</v>
      </c>
      <c r="C16" s="22">
        <v>19</v>
      </c>
      <c r="D16" s="22" t="s">
        <v>24</v>
      </c>
      <c r="E16" s="22">
        <v>6</v>
      </c>
      <c r="F16" s="22">
        <v>1</v>
      </c>
      <c r="G16" s="22">
        <v>1</v>
      </c>
      <c r="H16" s="22">
        <v>5</v>
      </c>
      <c r="I16" s="22">
        <v>3</v>
      </c>
      <c r="J16" s="22">
        <v>5</v>
      </c>
      <c r="K16" s="22">
        <v>2</v>
      </c>
      <c r="L16" s="22" t="s">
        <v>12</v>
      </c>
      <c r="M16" s="22" t="s">
        <v>13</v>
      </c>
      <c r="N16" s="22" t="s">
        <v>13</v>
      </c>
      <c r="O16" s="22" t="s">
        <v>13</v>
      </c>
      <c r="P16" s="22" t="s">
        <v>12</v>
      </c>
      <c r="Q16" s="22" t="s">
        <v>13</v>
      </c>
      <c r="R16" s="22" t="s">
        <v>14</v>
      </c>
      <c r="S16" s="22" t="s">
        <v>14</v>
      </c>
      <c r="T16" s="22"/>
      <c r="U16" s="22" t="s">
        <v>14</v>
      </c>
      <c r="V16" s="22" t="s">
        <v>14</v>
      </c>
      <c r="W16" s="22"/>
    </row>
    <row r="17" spans="1:23" ht="12.75" customHeight="1">
      <c r="A17" s="8">
        <v>41598.656354166698</v>
      </c>
      <c r="B17" s="22" t="s">
        <v>32</v>
      </c>
      <c r="C17" s="22">
        <v>21</v>
      </c>
      <c r="D17" s="22" t="s">
        <v>11</v>
      </c>
      <c r="E17" s="22">
        <v>7</v>
      </c>
      <c r="F17" s="22">
        <v>3</v>
      </c>
      <c r="G17" s="22">
        <v>4</v>
      </c>
      <c r="H17" s="22">
        <v>2</v>
      </c>
      <c r="I17" s="22">
        <v>3</v>
      </c>
      <c r="J17" s="22">
        <v>3</v>
      </c>
      <c r="K17" s="22">
        <v>3</v>
      </c>
      <c r="L17" s="22" t="s">
        <v>12</v>
      </c>
      <c r="M17" s="22" t="s">
        <v>12</v>
      </c>
      <c r="N17" s="22" t="s">
        <v>13</v>
      </c>
      <c r="O17" s="22" t="s">
        <v>12</v>
      </c>
      <c r="P17" s="22" t="s">
        <v>13</v>
      </c>
      <c r="Q17" s="22" t="s">
        <v>12</v>
      </c>
      <c r="R17" s="22" t="s">
        <v>14</v>
      </c>
      <c r="S17" s="22" t="s">
        <v>16</v>
      </c>
      <c r="T17" s="22"/>
      <c r="U17" s="22" t="s">
        <v>14</v>
      </c>
      <c r="V17" s="22" t="s">
        <v>16</v>
      </c>
      <c r="W17" s="22"/>
    </row>
    <row r="18" spans="1:23" ht="12.75" customHeight="1">
      <c r="A18" s="8">
        <v>41598.664224537002</v>
      </c>
      <c r="B18" s="22" t="s">
        <v>33</v>
      </c>
      <c r="C18" s="22">
        <v>21</v>
      </c>
      <c r="D18" s="22" t="s">
        <v>11</v>
      </c>
      <c r="E18" s="22">
        <v>7</v>
      </c>
      <c r="F18" s="22">
        <v>4</v>
      </c>
      <c r="G18" s="22">
        <v>5</v>
      </c>
      <c r="H18" s="22">
        <v>4</v>
      </c>
      <c r="I18" s="22">
        <v>3</v>
      </c>
      <c r="J18" s="22">
        <v>4</v>
      </c>
      <c r="K18" s="22">
        <v>4</v>
      </c>
      <c r="L18" s="22" t="s">
        <v>13</v>
      </c>
      <c r="M18" s="22" t="s">
        <v>13</v>
      </c>
      <c r="N18" s="22" t="s">
        <v>12</v>
      </c>
      <c r="O18" s="22" t="s">
        <v>13</v>
      </c>
      <c r="P18" s="22" t="s">
        <v>13</v>
      </c>
      <c r="Q18" s="22" t="s">
        <v>12</v>
      </c>
      <c r="R18" s="22" t="s">
        <v>14</v>
      </c>
      <c r="S18" s="22" t="s">
        <v>14</v>
      </c>
      <c r="T18" s="22"/>
      <c r="U18" s="22" t="s">
        <v>16</v>
      </c>
      <c r="V18" s="22" t="s">
        <v>14</v>
      </c>
      <c r="W18" s="22"/>
    </row>
    <row r="19" spans="1:23" ht="12.75" customHeight="1">
      <c r="A19" s="8">
        <v>41598.6705671296</v>
      </c>
      <c r="B19" s="22" t="s">
        <v>34</v>
      </c>
      <c r="C19" s="22">
        <v>24</v>
      </c>
      <c r="D19" s="22" t="s">
        <v>11</v>
      </c>
      <c r="E19" s="22">
        <v>5</v>
      </c>
      <c r="F19" s="22">
        <v>3</v>
      </c>
      <c r="G19" s="22">
        <v>4</v>
      </c>
      <c r="H19" s="22">
        <v>4</v>
      </c>
      <c r="I19" s="22">
        <v>5</v>
      </c>
      <c r="J19" s="22">
        <v>4</v>
      </c>
      <c r="K19" s="22">
        <v>2</v>
      </c>
      <c r="L19" s="22" t="s">
        <v>12</v>
      </c>
      <c r="M19" s="22" t="s">
        <v>12</v>
      </c>
      <c r="N19" s="22" t="s">
        <v>13</v>
      </c>
      <c r="O19" s="22" t="s">
        <v>12</v>
      </c>
      <c r="P19" s="22" t="s">
        <v>13</v>
      </c>
      <c r="Q19" s="22" t="s">
        <v>13</v>
      </c>
      <c r="R19" s="22" t="s">
        <v>14</v>
      </c>
      <c r="S19" s="22" t="s">
        <v>14</v>
      </c>
      <c r="T19" s="22"/>
      <c r="U19" s="22" t="s">
        <v>14</v>
      </c>
      <c r="V19" s="22" t="s">
        <v>16</v>
      </c>
      <c r="W19" s="22"/>
    </row>
    <row r="20" spans="1:23" ht="12.75" customHeight="1">
      <c r="A20" s="8">
        <v>41598.728194444397</v>
      </c>
      <c r="B20" s="22" t="s">
        <v>35</v>
      </c>
      <c r="C20" s="22">
        <v>24</v>
      </c>
      <c r="D20" s="22" t="s">
        <v>11</v>
      </c>
      <c r="E20" s="22">
        <v>10</v>
      </c>
      <c r="F20" s="22">
        <v>5</v>
      </c>
      <c r="G20" s="22">
        <v>5</v>
      </c>
      <c r="H20" s="22">
        <v>3</v>
      </c>
      <c r="I20" s="22">
        <v>3</v>
      </c>
      <c r="J20" s="22">
        <v>5</v>
      </c>
      <c r="K20" s="22">
        <v>5</v>
      </c>
      <c r="L20" s="22" t="s">
        <v>12</v>
      </c>
      <c r="M20" s="22" t="s">
        <v>13</v>
      </c>
      <c r="N20" s="22" t="s">
        <v>13</v>
      </c>
      <c r="O20" s="22" t="s">
        <v>13</v>
      </c>
      <c r="P20" s="22" t="s">
        <v>13</v>
      </c>
      <c r="Q20" s="22" t="s">
        <v>13</v>
      </c>
      <c r="R20" s="22" t="s">
        <v>14</v>
      </c>
      <c r="S20" s="22" t="s">
        <v>14</v>
      </c>
      <c r="T20" s="22"/>
      <c r="U20" s="22" t="s">
        <v>14</v>
      </c>
      <c r="V20" s="22" t="s">
        <v>16</v>
      </c>
      <c r="W20" s="22"/>
    </row>
    <row r="21" spans="1:23" ht="12.75" customHeight="1">
      <c r="A21" s="8">
        <v>41598.738611111097</v>
      </c>
      <c r="B21" s="22" t="s">
        <v>36</v>
      </c>
      <c r="C21" s="22">
        <v>20</v>
      </c>
      <c r="D21" s="22" t="s">
        <v>11</v>
      </c>
      <c r="E21" s="22">
        <v>8</v>
      </c>
      <c r="F21" s="22">
        <v>2</v>
      </c>
      <c r="G21" s="22">
        <v>3</v>
      </c>
      <c r="H21" s="22">
        <v>4</v>
      </c>
      <c r="I21" s="22">
        <v>2</v>
      </c>
      <c r="J21" s="22">
        <v>3</v>
      </c>
      <c r="K21" s="22">
        <v>4</v>
      </c>
      <c r="L21" s="22" t="s">
        <v>12</v>
      </c>
      <c r="M21" s="22" t="s">
        <v>12</v>
      </c>
      <c r="N21" s="22" t="s">
        <v>13</v>
      </c>
      <c r="O21" s="22" t="s">
        <v>13</v>
      </c>
      <c r="P21" s="22" t="s">
        <v>13</v>
      </c>
      <c r="Q21" s="22" t="s">
        <v>12</v>
      </c>
      <c r="R21" s="22" t="s">
        <v>14</v>
      </c>
      <c r="S21" s="22" t="s">
        <v>16</v>
      </c>
      <c r="T21" s="22"/>
      <c r="U21" s="22" t="s">
        <v>14</v>
      </c>
      <c r="V21" s="22" t="s">
        <v>14</v>
      </c>
      <c r="W21" s="22"/>
    </row>
    <row r="22" spans="1:23" ht="12.75" customHeight="1">
      <c r="A22" s="8">
        <v>41598.746678240699</v>
      </c>
      <c r="B22" s="22" t="s">
        <v>37</v>
      </c>
      <c r="C22" s="22">
        <v>22</v>
      </c>
      <c r="D22" s="22" t="s">
        <v>11</v>
      </c>
      <c r="E22" s="22">
        <v>7</v>
      </c>
      <c r="F22" s="22">
        <v>4</v>
      </c>
      <c r="G22" s="22">
        <v>5</v>
      </c>
      <c r="H22" s="22">
        <v>4</v>
      </c>
      <c r="I22" s="22">
        <v>5</v>
      </c>
      <c r="J22" s="22">
        <v>5</v>
      </c>
      <c r="K22" s="22">
        <v>4</v>
      </c>
      <c r="L22" s="22" t="s">
        <v>12</v>
      </c>
      <c r="M22" s="22" t="s">
        <v>13</v>
      </c>
      <c r="N22" s="22" t="s">
        <v>13</v>
      </c>
      <c r="O22" s="22" t="s">
        <v>12</v>
      </c>
      <c r="P22" s="22" t="s">
        <v>13</v>
      </c>
      <c r="Q22" s="22" t="s">
        <v>13</v>
      </c>
      <c r="R22" s="22" t="s">
        <v>14</v>
      </c>
      <c r="S22" s="22" t="s">
        <v>16</v>
      </c>
      <c r="T22" s="22"/>
      <c r="U22" s="22" t="s">
        <v>16</v>
      </c>
      <c r="V22" s="22" t="s">
        <v>16</v>
      </c>
      <c r="W22" s="22"/>
    </row>
    <row r="23" spans="1:23" ht="12.75" customHeight="1">
      <c r="A23" s="8">
        <v>41599.619062500002</v>
      </c>
      <c r="B23" s="22" t="s">
        <v>38</v>
      </c>
      <c r="C23" s="22">
        <v>24</v>
      </c>
      <c r="D23" s="22" t="s">
        <v>11</v>
      </c>
      <c r="E23" s="22">
        <v>8</v>
      </c>
      <c r="F23" s="22">
        <v>3</v>
      </c>
      <c r="G23" s="22">
        <v>4</v>
      </c>
      <c r="H23" s="22">
        <v>2</v>
      </c>
      <c r="I23" s="22">
        <v>2</v>
      </c>
      <c r="J23" s="22">
        <v>4</v>
      </c>
      <c r="K23" s="22">
        <v>2</v>
      </c>
      <c r="L23" s="22" t="s">
        <v>12</v>
      </c>
      <c r="M23" s="22" t="s">
        <v>13</v>
      </c>
      <c r="N23" s="22" t="s">
        <v>13</v>
      </c>
      <c r="O23" s="22" t="s">
        <v>12</v>
      </c>
      <c r="P23" s="22" t="s">
        <v>13</v>
      </c>
      <c r="Q23" s="22" t="s">
        <v>12</v>
      </c>
      <c r="R23" s="22" t="s">
        <v>14</v>
      </c>
      <c r="S23" s="22" t="s">
        <v>14</v>
      </c>
      <c r="T23" s="22"/>
      <c r="U23" s="22" t="s">
        <v>14</v>
      </c>
      <c r="V23" s="22" t="s">
        <v>16</v>
      </c>
      <c r="W23" s="22"/>
    </row>
    <row r="24" spans="1:23" ht="12.75" customHeight="1">
      <c r="A24" s="8">
        <v>41599.636030092603</v>
      </c>
      <c r="B24" s="22" t="s">
        <v>39</v>
      </c>
      <c r="C24" s="22">
        <v>23</v>
      </c>
      <c r="D24" s="22" t="s">
        <v>11</v>
      </c>
      <c r="E24" s="22">
        <v>7</v>
      </c>
      <c r="F24" s="22">
        <v>4</v>
      </c>
      <c r="G24" s="22">
        <v>4</v>
      </c>
      <c r="H24" s="22">
        <v>5</v>
      </c>
      <c r="I24" s="22">
        <v>5</v>
      </c>
      <c r="J24" s="22">
        <v>4</v>
      </c>
      <c r="K24" s="22">
        <v>5</v>
      </c>
      <c r="L24" s="22" t="s">
        <v>12</v>
      </c>
      <c r="M24" s="22" t="s">
        <v>13</v>
      </c>
      <c r="N24" s="22" t="s">
        <v>12</v>
      </c>
      <c r="O24" s="22" t="s">
        <v>12</v>
      </c>
      <c r="P24" s="22" t="s">
        <v>13</v>
      </c>
      <c r="Q24" s="22" t="s">
        <v>12</v>
      </c>
      <c r="R24" s="22" t="s">
        <v>14</v>
      </c>
      <c r="S24" s="22" t="s">
        <v>16</v>
      </c>
      <c r="T24" s="22"/>
      <c r="U24" s="22" t="s">
        <v>16</v>
      </c>
      <c r="V24" s="22" t="s">
        <v>16</v>
      </c>
      <c r="W24" s="22"/>
    </row>
    <row r="25" spans="1:23" ht="12.75" customHeight="1">
      <c r="A25" s="8">
        <v>41599.643518518496</v>
      </c>
      <c r="B25" s="22" t="s">
        <v>40</v>
      </c>
      <c r="C25" s="22">
        <v>21</v>
      </c>
      <c r="D25" s="22" t="s">
        <v>11</v>
      </c>
      <c r="E25" s="22">
        <v>7</v>
      </c>
      <c r="F25" s="22">
        <v>4</v>
      </c>
      <c r="G25" s="22">
        <v>4</v>
      </c>
      <c r="H25" s="22">
        <v>5</v>
      </c>
      <c r="I25" s="22">
        <v>5</v>
      </c>
      <c r="J25" s="22">
        <v>5</v>
      </c>
      <c r="K25" s="22">
        <v>4</v>
      </c>
      <c r="L25" s="22" t="s">
        <v>12</v>
      </c>
      <c r="M25" s="22" t="s">
        <v>13</v>
      </c>
      <c r="N25" s="22" t="s">
        <v>13</v>
      </c>
      <c r="O25" s="22" t="s">
        <v>12</v>
      </c>
      <c r="P25" s="22" t="s">
        <v>13</v>
      </c>
      <c r="Q25" s="22" t="s">
        <v>12</v>
      </c>
      <c r="R25" s="22" t="s">
        <v>14</v>
      </c>
      <c r="S25" s="22" t="s">
        <v>14</v>
      </c>
      <c r="T25" s="22"/>
      <c r="U25" s="22" t="s">
        <v>14</v>
      </c>
      <c r="V25" s="22" t="s">
        <v>16</v>
      </c>
      <c r="W25" s="22"/>
    </row>
    <row r="26" spans="1:23" ht="12.75" customHeight="1">
      <c r="A26" s="8">
        <v>41599.673726851899</v>
      </c>
      <c r="B26" s="22" t="s">
        <v>41</v>
      </c>
      <c r="C26" s="22">
        <v>30</v>
      </c>
      <c r="D26" s="22" t="s">
        <v>11</v>
      </c>
      <c r="E26" s="22">
        <v>9</v>
      </c>
      <c r="F26" s="22">
        <v>1</v>
      </c>
      <c r="G26" s="22">
        <v>1</v>
      </c>
      <c r="H26" s="22">
        <v>3</v>
      </c>
      <c r="I26" s="22">
        <v>3</v>
      </c>
      <c r="J26" s="22">
        <v>4</v>
      </c>
      <c r="K26" s="22">
        <v>4</v>
      </c>
      <c r="L26" s="22" t="s">
        <v>12</v>
      </c>
      <c r="M26" s="22" t="s">
        <v>13</v>
      </c>
      <c r="N26" s="22" t="s">
        <v>12</v>
      </c>
      <c r="O26" s="22" t="s">
        <v>13</v>
      </c>
      <c r="P26" s="22" t="s">
        <v>13</v>
      </c>
      <c r="Q26" s="22" t="s">
        <v>13</v>
      </c>
      <c r="R26" s="22" t="s">
        <v>14</v>
      </c>
      <c r="S26" s="22" t="s">
        <v>14</v>
      </c>
      <c r="T26" s="22"/>
      <c r="U26" s="22" t="s">
        <v>14</v>
      </c>
      <c r="V26" s="22" t="s">
        <v>16</v>
      </c>
      <c r="W26" s="22"/>
    </row>
    <row r="27" spans="1:23" ht="12.75" customHeight="1">
      <c r="A27" s="8">
        <v>41599.681898148199</v>
      </c>
      <c r="B27" s="22" t="s">
        <v>42</v>
      </c>
      <c r="C27" s="22">
        <v>21</v>
      </c>
      <c r="D27" s="22" t="s">
        <v>24</v>
      </c>
      <c r="E27" s="22">
        <v>8</v>
      </c>
      <c r="F27" s="22">
        <v>3</v>
      </c>
      <c r="G27" s="22">
        <v>1</v>
      </c>
      <c r="H27" s="22">
        <v>1</v>
      </c>
      <c r="I27" s="22">
        <v>1</v>
      </c>
      <c r="J27" s="22">
        <v>4</v>
      </c>
      <c r="K27" s="22">
        <v>4</v>
      </c>
      <c r="L27" s="22" t="s">
        <v>12</v>
      </c>
      <c r="M27" s="22" t="s">
        <v>13</v>
      </c>
      <c r="N27" s="22" t="s">
        <v>13</v>
      </c>
      <c r="O27" s="22" t="s">
        <v>13</v>
      </c>
      <c r="P27" s="22" t="s">
        <v>13</v>
      </c>
      <c r="Q27" s="22" t="s">
        <v>13</v>
      </c>
      <c r="R27" s="22" t="s">
        <v>14</v>
      </c>
      <c r="S27" s="22" t="s">
        <v>14</v>
      </c>
      <c r="T27" s="22"/>
      <c r="U27" s="22" t="s">
        <v>14</v>
      </c>
      <c r="V27" s="22" t="s">
        <v>14</v>
      </c>
      <c r="W27" s="22"/>
    </row>
    <row r="28" spans="1:23" ht="12.75" customHeight="1">
      <c r="A28" s="8">
        <v>41599.689097222203</v>
      </c>
      <c r="B28" s="22" t="s">
        <v>43</v>
      </c>
      <c r="C28" s="22">
        <v>21</v>
      </c>
      <c r="D28" s="22" t="s">
        <v>11</v>
      </c>
      <c r="E28" s="22">
        <v>6</v>
      </c>
      <c r="F28" s="22">
        <v>4</v>
      </c>
      <c r="G28" s="22">
        <v>3</v>
      </c>
      <c r="H28" s="22">
        <v>3</v>
      </c>
      <c r="I28" s="22">
        <v>2</v>
      </c>
      <c r="J28" s="22">
        <v>3</v>
      </c>
      <c r="K28" s="22">
        <v>4</v>
      </c>
      <c r="L28" s="22" t="s">
        <v>12</v>
      </c>
      <c r="M28" s="22" t="s">
        <v>12</v>
      </c>
      <c r="N28" s="22" t="s">
        <v>13</v>
      </c>
      <c r="O28" s="22" t="s">
        <v>12</v>
      </c>
      <c r="P28" s="22" t="s">
        <v>12</v>
      </c>
      <c r="Q28" s="22" t="s">
        <v>13</v>
      </c>
      <c r="R28" s="22" t="s">
        <v>16</v>
      </c>
      <c r="S28" s="22" t="s">
        <v>16</v>
      </c>
      <c r="T28" s="22"/>
      <c r="U28" s="22" t="s">
        <v>14</v>
      </c>
      <c r="V28" s="22" t="s">
        <v>16</v>
      </c>
      <c r="W28" s="22"/>
    </row>
    <row r="29" spans="1:23" ht="12.75" customHeight="1">
      <c r="A29" s="8">
        <v>41599.698541666701</v>
      </c>
      <c r="B29" s="22" t="s">
        <v>44</v>
      </c>
      <c r="C29" s="22">
        <v>24</v>
      </c>
      <c r="D29" s="22" t="s">
        <v>11</v>
      </c>
      <c r="E29" s="22">
        <v>10</v>
      </c>
      <c r="F29" s="22">
        <v>1</v>
      </c>
      <c r="G29" s="22">
        <v>3</v>
      </c>
      <c r="H29" s="22">
        <v>2</v>
      </c>
      <c r="I29" s="22">
        <v>2</v>
      </c>
      <c r="J29" s="22">
        <v>4</v>
      </c>
      <c r="K29" s="22">
        <v>3</v>
      </c>
      <c r="L29" s="22" t="s">
        <v>12</v>
      </c>
      <c r="M29" s="22" t="s">
        <v>13</v>
      </c>
      <c r="N29" s="22" t="s">
        <v>13</v>
      </c>
      <c r="O29" s="22" t="s">
        <v>13</v>
      </c>
      <c r="P29" s="22" t="s">
        <v>12</v>
      </c>
      <c r="Q29" s="22" t="s">
        <v>13</v>
      </c>
      <c r="R29" s="22" t="s">
        <v>14</v>
      </c>
      <c r="S29" s="22" t="s">
        <v>16</v>
      </c>
      <c r="T29" s="22"/>
      <c r="U29" s="22" t="s">
        <v>14</v>
      </c>
      <c r="V29" s="22" t="s">
        <v>14</v>
      </c>
      <c r="W29" s="22"/>
    </row>
    <row r="30" spans="1:23" ht="12.75" customHeight="1">
      <c r="A30" s="8">
        <v>41599.708391203698</v>
      </c>
      <c r="B30" s="22" t="s">
        <v>45</v>
      </c>
      <c r="C30" s="22">
        <v>23</v>
      </c>
      <c r="D30" s="22" t="s">
        <v>11</v>
      </c>
      <c r="E30" s="22">
        <v>10</v>
      </c>
      <c r="F30" s="22">
        <v>2</v>
      </c>
      <c r="G30" s="22">
        <v>3</v>
      </c>
      <c r="H30" s="22">
        <v>3</v>
      </c>
      <c r="I30" s="22">
        <v>2</v>
      </c>
      <c r="J30" s="22">
        <v>3</v>
      </c>
      <c r="K30" s="22">
        <v>2</v>
      </c>
      <c r="L30" s="22" t="s">
        <v>12</v>
      </c>
      <c r="M30" s="22" t="s">
        <v>12</v>
      </c>
      <c r="N30" s="22" t="s">
        <v>12</v>
      </c>
      <c r="O30" s="22" t="s">
        <v>12</v>
      </c>
      <c r="P30" s="22" t="s">
        <v>13</v>
      </c>
      <c r="Q30" s="22" t="s">
        <v>12</v>
      </c>
      <c r="R30" s="22" t="s">
        <v>16</v>
      </c>
      <c r="S30" s="22" t="s">
        <v>16</v>
      </c>
      <c r="T30" s="22"/>
      <c r="U30" s="22" t="s">
        <v>16</v>
      </c>
      <c r="V30" s="22" t="s">
        <v>16</v>
      </c>
      <c r="W30" s="22"/>
    </row>
    <row r="31" spans="1:23" ht="12.75" customHeight="1">
      <c r="A31" s="8">
        <v>41599.721504629597</v>
      </c>
      <c r="B31" s="22" t="s">
        <v>46</v>
      </c>
      <c r="C31" s="22">
        <v>20</v>
      </c>
      <c r="D31" s="22" t="s">
        <v>11</v>
      </c>
      <c r="E31" s="22">
        <v>5</v>
      </c>
      <c r="F31" s="22">
        <v>4</v>
      </c>
      <c r="G31" s="22">
        <v>4</v>
      </c>
      <c r="H31" s="22">
        <v>5</v>
      </c>
      <c r="I31" s="22">
        <v>4</v>
      </c>
      <c r="J31" s="22">
        <v>4</v>
      </c>
      <c r="K31" s="22">
        <v>4</v>
      </c>
      <c r="L31" s="22" t="s">
        <v>12</v>
      </c>
      <c r="M31" s="22" t="s">
        <v>13</v>
      </c>
      <c r="N31" s="22" t="s">
        <v>13</v>
      </c>
      <c r="O31" s="22" t="s">
        <v>13</v>
      </c>
      <c r="P31" s="22" t="s">
        <v>13</v>
      </c>
      <c r="Q31" s="22" t="s">
        <v>12</v>
      </c>
      <c r="R31" s="22" t="s">
        <v>14</v>
      </c>
      <c r="S31" s="22" t="s">
        <v>14</v>
      </c>
      <c r="T31" s="22"/>
      <c r="U31" s="22" t="s">
        <v>14</v>
      </c>
      <c r="V31" s="22" t="s">
        <v>14</v>
      </c>
      <c r="W31" s="2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="150" zoomScaleNormal="150" zoomScalePageLayoutView="150" workbookViewId="0">
      <selection activeCell="B12" sqref="B12:B18"/>
    </sheetView>
  </sheetViews>
  <sheetFormatPr baseColWidth="10" defaultColWidth="17.1640625" defaultRowHeight="12.75" customHeight="1" x14ac:dyDescent="0"/>
  <cols>
    <col min="1" max="1" width="8.83203125" customWidth="1"/>
    <col min="2" max="2" width="12.6640625" customWidth="1"/>
    <col min="3" max="3" width="10.33203125" customWidth="1"/>
    <col min="4" max="4" width="9.33203125" customWidth="1"/>
    <col min="5" max="5" width="12.5" customWidth="1"/>
    <col min="6" max="6" width="13.33203125" customWidth="1"/>
    <col min="7" max="7" width="13" customWidth="1"/>
    <col min="8" max="8" width="12.6640625" customWidth="1"/>
    <col min="9" max="9" width="17.1640625" style="43"/>
    <col min="10" max="10" width="18.6640625" customWidth="1"/>
    <col min="11" max="11" width="23.5" customWidth="1"/>
  </cols>
  <sheetData>
    <row r="1" spans="1:11" ht="12.75" customHeight="1">
      <c r="A1" s="58" t="s">
        <v>479</v>
      </c>
      <c r="B1" s="59"/>
      <c r="C1" s="59"/>
      <c r="D1" s="59"/>
      <c r="E1" s="59"/>
      <c r="F1" s="59"/>
      <c r="G1" s="59"/>
      <c r="H1" s="60"/>
      <c r="I1" s="40"/>
      <c r="J1" s="32"/>
    </row>
    <row r="2" spans="1:11" ht="12.75" customHeight="1">
      <c r="A2" s="55" t="s">
        <v>485</v>
      </c>
      <c r="B2" s="56"/>
      <c r="C2" s="56"/>
      <c r="D2" s="56"/>
      <c r="E2" s="56"/>
      <c r="F2" s="56"/>
      <c r="G2" s="56"/>
      <c r="H2" s="57"/>
      <c r="I2" s="41"/>
      <c r="J2" s="32" t="s">
        <v>47</v>
      </c>
      <c r="K2" t="s">
        <v>48</v>
      </c>
    </row>
    <row r="3" spans="1:11" ht="24" customHeight="1">
      <c r="A3" s="37"/>
      <c r="B3" s="37" t="s">
        <v>49</v>
      </c>
      <c r="C3" s="38" t="s">
        <v>484</v>
      </c>
      <c r="D3" s="37" t="s">
        <v>497</v>
      </c>
      <c r="E3" s="38" t="s">
        <v>481</v>
      </c>
      <c r="F3" s="38" t="s">
        <v>482</v>
      </c>
      <c r="G3" s="37" t="s">
        <v>499</v>
      </c>
      <c r="H3" s="37" t="s">
        <v>496</v>
      </c>
      <c r="I3" s="42"/>
      <c r="J3" s="32">
        <v>30</v>
      </c>
      <c r="K3">
        <v>314</v>
      </c>
    </row>
    <row r="4" spans="1:11" ht="12.75" customHeight="1">
      <c r="A4" s="30" t="s">
        <v>490</v>
      </c>
      <c r="B4" s="35">
        <f>AVERAGE('Respuestas de formulario'!F2:F31)</f>
        <v>3.1666666666666665</v>
      </c>
      <c r="C4" s="35">
        <f>STDEVA('Respuestas de formulario'!F2:F31)</f>
        <v>1.3152509484776147</v>
      </c>
      <c r="D4" s="62">
        <f>100*C4/B4</f>
        <v>41.534240478240463</v>
      </c>
      <c r="E4" s="35">
        <f>CONFIDENCE(0.05,C4,$J$3)</f>
        <v>0.47064785890691679</v>
      </c>
      <c r="F4" s="35">
        <f>_xlfn.T.INV.2T(0.05,$J$3-1)*C4/SQRT($J$3)</f>
        <v>0.49112277553845324</v>
      </c>
      <c r="G4" s="30">
        <f>_xlfn.PERCENTRANK.EXC('Respuestas de formulario'!F$4:F$31,3)*100</f>
        <v>34.4</v>
      </c>
      <c r="H4" s="30">
        <f>(100-G4)</f>
        <v>65.599999999999994</v>
      </c>
      <c r="J4" s="39" t="s">
        <v>488</v>
      </c>
      <c r="K4" s="33" t="s">
        <v>489</v>
      </c>
    </row>
    <row r="5" spans="1:11" ht="12.75" customHeight="1">
      <c r="A5" s="30" t="s">
        <v>491</v>
      </c>
      <c r="B5" s="35">
        <f>AVERAGE('Respuestas de formulario'!G2:G31)</f>
        <v>3.9</v>
      </c>
      <c r="C5" s="35">
        <f>STDEVA('Respuestas de formulario'!G2:G31)</f>
        <v>1.2689936278745479</v>
      </c>
      <c r="D5" s="62">
        <f t="shared" ref="D5:D9" si="0">100*C5/B5</f>
        <v>32.538298150629437</v>
      </c>
      <c r="E5" s="35">
        <f t="shared" ref="E5:E9" si="1">CONFIDENCE(0.05,C5,$J$3)</f>
        <v>0.45409519348150601</v>
      </c>
      <c r="F5" s="35">
        <f t="shared" ref="F5:F9" si="2">_xlfn.T.INV.2T(0.05,$J$3-1)*C5/SQRT($J$3)</f>
        <v>0.47385000815528117</v>
      </c>
      <c r="G5" s="30">
        <f>_xlfn.PERCENTRANK.EXC('Respuestas de formulario'!$G$4:$G$31,3)*100</f>
        <v>17.2</v>
      </c>
      <c r="H5" s="30">
        <f t="shared" ref="H5:H9" si="3">(100-G5)</f>
        <v>82.8</v>
      </c>
      <c r="J5" s="32">
        <v>1.96</v>
      </c>
      <c r="K5">
        <f>_xlfn.T.INV.2T(0.05,$J$3-1)</f>
        <v>2.0452296421327048</v>
      </c>
    </row>
    <row r="6" spans="1:11" ht="12.75" customHeight="1">
      <c r="A6" s="30" t="s">
        <v>492</v>
      </c>
      <c r="B6" s="35">
        <f>AVERAGE('Respuestas de formulario'!H2:H31)</f>
        <v>3.8</v>
      </c>
      <c r="C6" s="35">
        <f>STDEVA('Respuestas de formulario'!H2:H31)</f>
        <v>1.3235271579877139</v>
      </c>
      <c r="D6" s="62">
        <f t="shared" si="0"/>
        <v>34.829662052308258</v>
      </c>
      <c r="E6" s="35">
        <f t="shared" si="1"/>
        <v>0.47360940802444595</v>
      </c>
      <c r="F6" s="35">
        <f t="shared" si="2"/>
        <v>0.49421316295862</v>
      </c>
      <c r="G6" s="30">
        <f>_xlfn.PERCENTRANK.EXC('Respuestas de formulario'!$H$4:$H$31,3)*100</f>
        <v>20.599999999999998</v>
      </c>
      <c r="H6" s="30">
        <f t="shared" si="3"/>
        <v>79.400000000000006</v>
      </c>
      <c r="J6" s="32"/>
    </row>
    <row r="7" spans="1:11" ht="12.75" customHeight="1">
      <c r="A7" s="30" t="s">
        <v>493</v>
      </c>
      <c r="B7" s="35">
        <f>AVERAGE('Respuestas de formulario'!I2:I31)</f>
        <v>3.3</v>
      </c>
      <c r="C7" s="35">
        <f>STDEVA('Respuestas de formulario'!I2:I31)</f>
        <v>1.2905492014562292</v>
      </c>
      <c r="D7" s="62">
        <f t="shared" si="0"/>
        <v>39.107551559279678</v>
      </c>
      <c r="E7" s="35">
        <f t="shared" si="1"/>
        <v>0.46180861468486767</v>
      </c>
      <c r="F7" s="35">
        <f t="shared" si="2"/>
        <v>0.48189899161202177</v>
      </c>
      <c r="G7" s="30">
        <f>_xlfn.PERCENTRANK.EXC('Respuestas de formulario'!$I$4:$I$31,3)*100</f>
        <v>31</v>
      </c>
      <c r="H7" s="30">
        <f t="shared" si="3"/>
        <v>69</v>
      </c>
      <c r="J7" s="32"/>
    </row>
    <row r="8" spans="1:11" ht="12.75" customHeight="1">
      <c r="A8" s="30" t="s">
        <v>494</v>
      </c>
      <c r="B8" s="35">
        <f>AVERAGE('Respuestas de formulario'!J2:J31)</f>
        <v>4.0333333333333332</v>
      </c>
      <c r="C8" s="35">
        <f>STDEVA('Respuestas de formulario'!J2:J31)</f>
        <v>0.85028730776551376</v>
      </c>
      <c r="D8" s="62">
        <f t="shared" si="0"/>
        <v>21.081503498318522</v>
      </c>
      <c r="E8" s="35">
        <f t="shared" si="1"/>
        <v>0.30426581430621696</v>
      </c>
      <c r="F8" s="35">
        <f t="shared" si="2"/>
        <v>0.31750249872716629</v>
      </c>
      <c r="G8" s="30">
        <f>_xlfn.PERCENTRANK.EXC('Respuestas de formulario'!$J$4:$J$31,3)*100</f>
        <v>6.8000000000000007</v>
      </c>
      <c r="H8" s="30">
        <f t="shared" si="3"/>
        <v>93.2</v>
      </c>
      <c r="J8" s="32"/>
    </row>
    <row r="9" spans="1:11" ht="12.75" customHeight="1">
      <c r="A9" s="30" t="s">
        <v>495</v>
      </c>
      <c r="B9" s="35">
        <f>AVERAGE('Respuestas de formulario'!K2:K31)</f>
        <v>3.5333333333333332</v>
      </c>
      <c r="C9" s="35">
        <f>STDEVA('Respuestas de formulario'!K2:K31)</f>
        <v>1.1058881072455411</v>
      </c>
      <c r="D9" s="62">
        <f t="shared" si="0"/>
        <v>31.298720016383239</v>
      </c>
      <c r="E9" s="35">
        <f t="shared" si="1"/>
        <v>0.39572970501803462</v>
      </c>
      <c r="F9" s="35">
        <f t="shared" si="2"/>
        <v>0.41294540581328509</v>
      </c>
      <c r="G9" s="30">
        <f>_xlfn.PERCENTRANK.EXC('Respuestas de formulario'!$K$4:$K$31,3)*100</f>
        <v>27.500000000000004</v>
      </c>
      <c r="H9" s="30">
        <f t="shared" si="3"/>
        <v>72.5</v>
      </c>
      <c r="J9" s="32"/>
    </row>
    <row r="10" spans="1:11" ht="12.75" customHeight="1">
      <c r="A10" s="18"/>
      <c r="B10" s="32"/>
      <c r="C10" s="32"/>
      <c r="D10" s="32"/>
      <c r="E10" s="32"/>
      <c r="F10" s="32"/>
      <c r="G10" s="32"/>
      <c r="H10" s="6"/>
      <c r="J10" s="32"/>
    </row>
    <row r="11" spans="1:11" ht="12.75" customHeight="1">
      <c r="A11" s="52" t="s">
        <v>486</v>
      </c>
      <c r="B11" s="53"/>
      <c r="C11" s="53"/>
      <c r="D11" s="53"/>
      <c r="E11" s="53"/>
      <c r="F11" s="53"/>
      <c r="G11" s="53"/>
      <c r="H11" s="54"/>
      <c r="I11" s="44"/>
      <c r="J11" s="32"/>
    </row>
    <row r="12" spans="1:11" ht="12.75" customHeight="1">
      <c r="A12" s="30"/>
      <c r="B12" s="30" t="s">
        <v>52</v>
      </c>
      <c r="C12" s="30" t="s">
        <v>53</v>
      </c>
      <c r="D12" s="36" t="s">
        <v>483</v>
      </c>
      <c r="E12" s="30" t="s">
        <v>54</v>
      </c>
      <c r="F12" s="30" t="s">
        <v>498</v>
      </c>
      <c r="G12" s="30" t="s">
        <v>50</v>
      </c>
      <c r="H12" s="30" t="s">
        <v>477</v>
      </c>
      <c r="J12" s="32"/>
    </row>
    <row r="13" spans="1:11" ht="12.75" customHeight="1">
      <c r="A13" s="30" t="s">
        <v>490</v>
      </c>
      <c r="B13" s="30">
        <f>COUNTIF('Respuestas de formulario'!L2:L31,"B")</f>
        <v>29</v>
      </c>
      <c r="C13" s="35">
        <f t="shared" ref="C13:C18" si="4">B13/J$3</f>
        <v>0.96666666666666667</v>
      </c>
      <c r="D13" s="35">
        <f>SQRT(((C13*(1-C13))/J$3))</f>
        <v>3.2773069341672498E-2</v>
      </c>
      <c r="E13" s="35">
        <f t="shared" ref="E13:E18" si="5">C13*100</f>
        <v>96.666666666666671</v>
      </c>
      <c r="F13" s="35">
        <f t="shared" ref="F13:F18" si="6">D13*100</f>
        <v>3.2773069341672496</v>
      </c>
      <c r="G13" s="35">
        <f t="shared" ref="G13:G18" si="7">(C13*(1-C13)/$J$3)^0.5</f>
        <v>3.2773069341672498E-2</v>
      </c>
      <c r="H13" s="35">
        <f t="shared" ref="H13:H18" si="8">G13*100</f>
        <v>3.2773069341672496</v>
      </c>
      <c r="J13" s="32"/>
    </row>
    <row r="14" spans="1:11" ht="12.75" customHeight="1">
      <c r="A14" s="30" t="s">
        <v>491</v>
      </c>
      <c r="B14" s="30">
        <f>COUNTIF('Respuestas de formulario'!M2:M31,"A")</f>
        <v>19</v>
      </c>
      <c r="C14" s="35">
        <f t="shared" si="4"/>
        <v>0.6333333333333333</v>
      </c>
      <c r="D14" s="35">
        <f>SQRT(((C14*(1-C14))/J$3))</f>
        <v>8.7981479532574014E-2</v>
      </c>
      <c r="E14" s="35">
        <f t="shared" si="5"/>
        <v>63.333333333333329</v>
      </c>
      <c r="F14" s="35">
        <f t="shared" si="6"/>
        <v>8.7981479532574021</v>
      </c>
      <c r="G14" s="35">
        <f t="shared" si="7"/>
        <v>8.7981479532574014E-2</v>
      </c>
      <c r="H14" s="35">
        <f t="shared" si="8"/>
        <v>8.7981479532574021</v>
      </c>
      <c r="J14" s="32"/>
    </row>
    <row r="15" spans="1:11" ht="12.75" customHeight="1">
      <c r="A15" s="30" t="s">
        <v>492</v>
      </c>
      <c r="B15" s="30">
        <f>COUNTIF('Respuestas de formulario'!N2:N31,"A")</f>
        <v>24</v>
      </c>
      <c r="C15" s="35">
        <f t="shared" si="4"/>
        <v>0.8</v>
      </c>
      <c r="D15" s="35">
        <f>SQRT(((C15*(1-C15))/J$3))</f>
        <v>7.3029674334022146E-2</v>
      </c>
      <c r="E15" s="35">
        <f t="shared" si="5"/>
        <v>80</v>
      </c>
      <c r="F15" s="35">
        <f t="shared" si="6"/>
        <v>7.3029674334022143</v>
      </c>
      <c r="G15" s="35">
        <f t="shared" si="7"/>
        <v>7.3029674334022146E-2</v>
      </c>
      <c r="H15" s="35">
        <f t="shared" si="8"/>
        <v>7.3029674334022143</v>
      </c>
      <c r="J15" s="32"/>
    </row>
    <row r="16" spans="1:11" ht="12.75" customHeight="1">
      <c r="A16" s="30" t="s">
        <v>493</v>
      </c>
      <c r="B16" s="30">
        <f>COUNTIF('Respuestas de formulario'!O2:O31,"B")</f>
        <v>18</v>
      </c>
      <c r="C16" s="35">
        <f t="shared" si="4"/>
        <v>0.6</v>
      </c>
      <c r="D16" s="35">
        <f>SQRT(((C16*(1-C16))/J$3))</f>
        <v>8.9442719099991588E-2</v>
      </c>
      <c r="E16" s="35">
        <f t="shared" si="5"/>
        <v>60</v>
      </c>
      <c r="F16" s="35">
        <f t="shared" si="6"/>
        <v>8.9442719099991592</v>
      </c>
      <c r="G16" s="35">
        <f t="shared" si="7"/>
        <v>8.9442719099991588E-2</v>
      </c>
      <c r="H16" s="35">
        <f t="shared" si="8"/>
        <v>8.9442719099991592</v>
      </c>
      <c r="J16" s="32"/>
    </row>
    <row r="17" spans="1:10" ht="12.75" customHeight="1">
      <c r="A17" s="30" t="s">
        <v>494</v>
      </c>
      <c r="B17" s="30">
        <f>COUNTIF('Respuestas de formulario'!P2:P31,"A")</f>
        <v>24</v>
      </c>
      <c r="C17" s="35">
        <f t="shared" si="4"/>
        <v>0.8</v>
      </c>
      <c r="D17" s="35">
        <f>SQRT(((C17*(1-C17))/30))</f>
        <v>7.3029674334022146E-2</v>
      </c>
      <c r="E17" s="35">
        <f t="shared" si="5"/>
        <v>80</v>
      </c>
      <c r="F17" s="35">
        <f t="shared" si="6"/>
        <v>7.3029674334022143</v>
      </c>
      <c r="G17" s="35">
        <f t="shared" si="7"/>
        <v>7.3029674334022146E-2</v>
      </c>
      <c r="H17" s="35">
        <f t="shared" si="8"/>
        <v>7.3029674334022143</v>
      </c>
      <c r="J17" s="32"/>
    </row>
    <row r="18" spans="1:10" ht="12.75" customHeight="1">
      <c r="A18" s="30" t="s">
        <v>495</v>
      </c>
      <c r="B18" s="30">
        <f>COUNTIF('Respuestas de formulario'!Q2:Q31,"B")</f>
        <v>17</v>
      </c>
      <c r="C18" s="35">
        <f t="shared" si="4"/>
        <v>0.56666666666666665</v>
      </c>
      <c r="D18" s="35">
        <f>SQRT(((C18*(1-C18))/J$3))</f>
        <v>9.0472013270321255E-2</v>
      </c>
      <c r="E18" s="35">
        <f t="shared" si="5"/>
        <v>56.666666666666664</v>
      </c>
      <c r="F18" s="35">
        <f t="shared" si="6"/>
        <v>9.0472013270321252</v>
      </c>
      <c r="G18" s="35">
        <f t="shared" si="7"/>
        <v>9.0472013270321255E-2</v>
      </c>
      <c r="H18" s="35">
        <f t="shared" si="8"/>
        <v>9.0472013270321252</v>
      </c>
      <c r="J18" s="32"/>
    </row>
    <row r="19" spans="1:10" ht="12.75" customHeight="1">
      <c r="A19" s="16"/>
      <c r="B19" s="7"/>
      <c r="C19" s="7"/>
      <c r="D19" s="7"/>
      <c r="E19" s="7"/>
      <c r="F19" s="7"/>
      <c r="G19" s="7"/>
      <c r="H19" s="29"/>
    </row>
    <row r="20" spans="1:10" ht="12.75" customHeight="1">
      <c r="A20" s="49" t="s">
        <v>480</v>
      </c>
      <c r="B20" s="50"/>
      <c r="C20" s="50"/>
      <c r="D20" s="50"/>
      <c r="E20" s="50"/>
      <c r="F20" s="50"/>
      <c r="G20" s="50"/>
      <c r="H20" s="51"/>
      <c r="I20" s="45"/>
    </row>
    <row r="21" spans="1:10" ht="12.75" customHeight="1">
      <c r="A21" s="46" t="s">
        <v>487</v>
      </c>
      <c r="B21" s="47"/>
      <c r="C21" s="47"/>
      <c r="D21" s="47"/>
      <c r="E21" s="47"/>
      <c r="F21" s="47"/>
      <c r="G21" s="47"/>
      <c r="H21" s="48"/>
      <c r="I21" s="44"/>
    </row>
    <row r="22" spans="1:10" ht="12.75" customHeight="1">
      <c r="A22" s="30"/>
      <c r="B22" s="30" t="s">
        <v>52</v>
      </c>
      <c r="C22" s="30" t="s">
        <v>53</v>
      </c>
      <c r="D22" s="30" t="s">
        <v>500</v>
      </c>
      <c r="E22" s="30" t="s">
        <v>50</v>
      </c>
      <c r="F22" s="30" t="s">
        <v>54</v>
      </c>
      <c r="G22" s="30" t="s">
        <v>478</v>
      </c>
      <c r="H22" s="30" t="s">
        <v>501</v>
      </c>
    </row>
    <row r="23" spans="1:10" ht="12.75" customHeight="1">
      <c r="A23" s="30" t="s">
        <v>490</v>
      </c>
      <c r="B23" s="30">
        <f>COUNTIF('Respuestas de formulario'!R2:R31,"SI")</f>
        <v>27</v>
      </c>
      <c r="C23" s="35">
        <f>B23/J$3</f>
        <v>0.9</v>
      </c>
      <c r="D23" s="35">
        <f>SQRT(((C23*(1-C23))/J$3))</f>
        <v>5.4772255750516606E-2</v>
      </c>
      <c r="E23" s="35">
        <f>(C23*(1-C23)/$J$3)^0.5</f>
        <v>5.4772255750516606E-2</v>
      </c>
      <c r="F23" s="35">
        <f>100*C23</f>
        <v>90</v>
      </c>
      <c r="G23" s="35">
        <f>E23*100</f>
        <v>5.4772255750516603</v>
      </c>
      <c r="H23" s="35">
        <f>D23*100</f>
        <v>5.4772255750516603</v>
      </c>
    </row>
    <row r="24" spans="1:10" ht="12.75" customHeight="1">
      <c r="A24" s="30" t="s">
        <v>491</v>
      </c>
      <c r="B24" s="30">
        <f>COUNTIF('Respuestas de formulario'!S2:S31,"SI")</f>
        <v>18</v>
      </c>
      <c r="C24" s="35">
        <f>B24/J$3</f>
        <v>0.6</v>
      </c>
      <c r="D24" s="35">
        <f>SQRT(((C24*(1-C24))/J$3))</f>
        <v>8.9442719099991588E-2</v>
      </c>
      <c r="E24" s="35">
        <f>(C24*(1-C24)/$J$3)^0.5</f>
        <v>8.9442719099991588E-2</v>
      </c>
      <c r="F24" s="35">
        <f>100*C24</f>
        <v>60</v>
      </c>
      <c r="G24" s="35">
        <f>E24*100</f>
        <v>8.9442719099991592</v>
      </c>
      <c r="H24" s="35">
        <f t="shared" ref="H24:H26" si="9">D24*100</f>
        <v>8.9442719099991592</v>
      </c>
    </row>
    <row r="25" spans="1:10" ht="12.75" customHeight="1">
      <c r="A25" s="30" t="s">
        <v>492</v>
      </c>
      <c r="B25" s="30">
        <f>COUNTIF('Respuestas de formulario'!U2:U31,"SI")</f>
        <v>25</v>
      </c>
      <c r="C25" s="35">
        <f>B25/J$3</f>
        <v>0.83333333333333337</v>
      </c>
      <c r="D25" s="35">
        <f>SQRT(((C25*(1-C25))/J$3))</f>
        <v>6.8041381743977156E-2</v>
      </c>
      <c r="E25" s="35">
        <f>(C25*(1-C25)/$J$3)^0.5</f>
        <v>6.8041381743977156E-2</v>
      </c>
      <c r="F25" s="35">
        <f>100*C25</f>
        <v>83.333333333333343</v>
      </c>
      <c r="G25" s="35">
        <f>E25*100</f>
        <v>6.8041381743977158</v>
      </c>
      <c r="H25" s="35">
        <f t="shared" si="9"/>
        <v>6.8041381743977158</v>
      </c>
    </row>
    <row r="26" spans="1:10" ht="12.75" customHeight="1">
      <c r="A26" s="31" t="s">
        <v>493</v>
      </c>
      <c r="B26" s="30">
        <f>COUNTIF('Respuestas de formulario'!V2:V31,"SI")</f>
        <v>14</v>
      </c>
      <c r="C26" s="35">
        <f>B26/J$3</f>
        <v>0.46666666666666667</v>
      </c>
      <c r="D26" s="35">
        <f>SQRT(((C26*(1-C26))/J$3))</f>
        <v>9.1084006808529766E-2</v>
      </c>
      <c r="E26" s="35">
        <f>(C26*(1-C26)/$J$3)^0.5</f>
        <v>9.1084006808529766E-2</v>
      </c>
      <c r="F26" s="35">
        <f>100*C26</f>
        <v>46.666666666666664</v>
      </c>
      <c r="G26" s="35">
        <f>E26*100</f>
        <v>9.1084006808529772</v>
      </c>
      <c r="H26" s="35">
        <f t="shared" si="9"/>
        <v>9.1084006808529772</v>
      </c>
    </row>
    <row r="27" spans="1:10" ht="12.75" customHeight="1">
      <c r="A27" s="32"/>
      <c r="B27" s="32"/>
      <c r="C27" s="32"/>
      <c r="D27" s="32"/>
      <c r="E27" s="32"/>
      <c r="F27" s="32"/>
      <c r="G27" s="32"/>
      <c r="H27" s="32"/>
    </row>
    <row r="28" spans="1:10" ht="12.75" customHeight="1">
      <c r="A28" s="32"/>
      <c r="B28" s="32"/>
      <c r="C28" s="32"/>
      <c r="D28" s="32"/>
      <c r="E28" s="32"/>
      <c r="G28" s="32"/>
      <c r="H28" s="32"/>
    </row>
    <row r="29" spans="1:10" ht="12.75" customHeight="1">
      <c r="A29" s="32"/>
      <c r="B29" s="32"/>
      <c r="C29" s="32"/>
      <c r="D29" s="32"/>
      <c r="E29" s="32"/>
      <c r="G29" s="32"/>
      <c r="H29" s="32"/>
    </row>
    <row r="30" spans="1:10" ht="12.75" customHeight="1">
      <c r="A30" s="32"/>
      <c r="B30" s="32"/>
      <c r="C30" s="32"/>
      <c r="D30" s="32"/>
      <c r="E30" s="32"/>
      <c r="G30" s="32"/>
      <c r="H30" s="32"/>
    </row>
    <row r="31" spans="1:10" ht="12.75" customHeight="1">
      <c r="A31" s="32"/>
      <c r="B31" s="32"/>
      <c r="C31" s="32"/>
      <c r="D31" s="32"/>
      <c r="E31" s="32"/>
      <c r="G31" s="32"/>
      <c r="H31" s="32"/>
    </row>
    <row r="32" spans="1:10" ht="12.75" customHeight="1">
      <c r="A32" s="32"/>
      <c r="B32" s="32"/>
      <c r="C32" s="32"/>
      <c r="D32" s="32"/>
      <c r="E32" s="32"/>
      <c r="G32" s="32"/>
      <c r="H32" s="32"/>
    </row>
    <row r="33" spans="1:8" ht="12.75" customHeight="1">
      <c r="A33" s="32"/>
      <c r="B33" s="32"/>
      <c r="C33" s="32"/>
      <c r="D33" s="32"/>
      <c r="E33" s="32"/>
      <c r="F33" s="32"/>
      <c r="G33" s="32"/>
      <c r="H33" s="32"/>
    </row>
    <row r="34" spans="1:8" ht="12.75" customHeight="1">
      <c r="A34" s="32"/>
      <c r="B34" s="32"/>
      <c r="C34" s="32"/>
      <c r="D34" s="32"/>
      <c r="E34" s="32"/>
      <c r="F34" s="32"/>
      <c r="G34" s="32"/>
      <c r="H34" s="32"/>
    </row>
    <row r="35" spans="1:8" ht="12.75" customHeight="1">
      <c r="A35" s="32"/>
      <c r="B35" s="32"/>
      <c r="C35" s="32"/>
      <c r="D35" s="32"/>
      <c r="E35" s="32"/>
      <c r="F35" s="32"/>
      <c r="G35" s="32"/>
      <c r="H35" s="32"/>
    </row>
    <row r="36" spans="1:8" ht="12.75" customHeight="1">
      <c r="A36" s="32"/>
      <c r="B36" s="32"/>
      <c r="C36" s="32"/>
      <c r="D36" s="32"/>
      <c r="E36" s="32"/>
      <c r="F36" s="32"/>
      <c r="G36" s="32"/>
      <c r="H36" s="32"/>
    </row>
    <row r="37" spans="1:8" ht="12.75" customHeight="1">
      <c r="A37" s="32"/>
      <c r="B37" s="32"/>
      <c r="C37" s="32"/>
      <c r="D37" s="32"/>
      <c r="E37" s="32"/>
      <c r="F37" s="32"/>
      <c r="G37" s="32"/>
      <c r="H37" s="32"/>
    </row>
    <row r="38" spans="1:8" ht="12.75" customHeight="1">
      <c r="A38" s="32"/>
      <c r="B38" s="32"/>
      <c r="C38" s="32"/>
      <c r="D38" s="32"/>
      <c r="E38" s="32"/>
      <c r="F38" s="32"/>
      <c r="G38" s="32"/>
      <c r="H38" s="32"/>
    </row>
    <row r="39" spans="1:8" ht="12.75" customHeight="1">
      <c r="A39" s="32"/>
      <c r="B39" s="32"/>
      <c r="C39" s="32"/>
      <c r="D39" s="32"/>
      <c r="E39" s="32"/>
      <c r="F39" s="32"/>
      <c r="G39" s="32"/>
      <c r="H39" s="32"/>
    </row>
    <row r="41" spans="1:8" ht="12.75" customHeight="1">
      <c r="A41" s="32"/>
      <c r="B41" s="32"/>
      <c r="C41" s="32"/>
      <c r="D41" s="32"/>
      <c r="E41" s="32"/>
      <c r="F41" s="32"/>
      <c r="G41" s="32"/>
      <c r="H41" s="32"/>
    </row>
  </sheetData>
  <mergeCells count="5">
    <mergeCell ref="A21:H21"/>
    <mergeCell ref="A20:H20"/>
    <mergeCell ref="A11:H11"/>
    <mergeCell ref="A2:H2"/>
    <mergeCell ref="A1:H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6"/>
  <sheetViews>
    <sheetView workbookViewId="0"/>
  </sheetViews>
  <sheetFormatPr baseColWidth="10" defaultColWidth="17.1640625" defaultRowHeight="12.75" customHeight="1" x14ac:dyDescent="0"/>
  <cols>
    <col min="1" max="1" width="3.33203125" customWidth="1"/>
    <col min="2" max="2" width="11.6640625" customWidth="1"/>
    <col min="3" max="3" width="45.83203125" customWidth="1"/>
  </cols>
  <sheetData>
    <row r="1" spans="1:11" ht="12.75" customHeight="1">
      <c r="A1" s="3" t="s">
        <v>55</v>
      </c>
      <c r="B1" s="61" t="s">
        <v>56</v>
      </c>
      <c r="C1" s="61"/>
      <c r="D1" s="15" t="s">
        <v>55</v>
      </c>
      <c r="E1" s="15" t="s">
        <v>57</v>
      </c>
      <c r="F1" s="15"/>
      <c r="G1" s="3" t="s">
        <v>58</v>
      </c>
      <c r="H1" s="3" t="s">
        <v>59</v>
      </c>
      <c r="I1" s="3" t="s">
        <v>51</v>
      </c>
      <c r="J1" s="3" t="s">
        <v>60</v>
      </c>
      <c r="K1" s="3" t="s">
        <v>61</v>
      </c>
    </row>
    <row r="2" spans="1:11" ht="12.75" customHeight="1">
      <c r="B2" s="3" t="s">
        <v>62</v>
      </c>
      <c r="C2" s="3" t="s">
        <v>63</v>
      </c>
      <c r="D2" s="3"/>
      <c r="E2" s="3" t="s">
        <v>62</v>
      </c>
      <c r="F2" s="3" t="s">
        <v>63</v>
      </c>
      <c r="G2" s="19">
        <f>30/314</f>
        <v>9.5541401273885357E-2</v>
      </c>
      <c r="H2" s="19">
        <f>314/30</f>
        <v>10.466666666666667</v>
      </c>
      <c r="I2" s="28" t="s">
        <v>64</v>
      </c>
      <c r="J2" s="28" t="s">
        <v>64</v>
      </c>
      <c r="K2" s="28" t="s">
        <v>64</v>
      </c>
    </row>
    <row r="3" spans="1:11" ht="12.75" customHeight="1">
      <c r="A3">
        <v>1</v>
      </c>
      <c r="B3">
        <v>1</v>
      </c>
      <c r="C3" t="s">
        <v>65</v>
      </c>
      <c r="D3">
        <v>1</v>
      </c>
      <c r="E3" s="22">
        <v>10</v>
      </c>
      <c r="F3" s="22" t="s">
        <v>10</v>
      </c>
    </row>
    <row r="4" spans="1:11" ht="12.75" customHeight="1">
      <c r="A4">
        <v>2</v>
      </c>
      <c r="B4">
        <v>1</v>
      </c>
      <c r="C4" t="s">
        <v>66</v>
      </c>
      <c r="D4">
        <v>2</v>
      </c>
      <c r="E4" s="22">
        <v>10</v>
      </c>
      <c r="F4" s="22" t="s">
        <v>15</v>
      </c>
    </row>
    <row r="5" spans="1:11" ht="12.75" customHeight="1">
      <c r="A5">
        <v>3</v>
      </c>
      <c r="B5">
        <v>1</v>
      </c>
      <c r="C5" t="s">
        <v>67</v>
      </c>
      <c r="D5">
        <v>3</v>
      </c>
      <c r="E5" s="22">
        <v>10</v>
      </c>
      <c r="F5" s="22" t="s">
        <v>17</v>
      </c>
    </row>
    <row r="6" spans="1:11" ht="12.75" customHeight="1">
      <c r="A6">
        <v>4</v>
      </c>
      <c r="B6">
        <v>1</v>
      </c>
      <c r="C6" t="s">
        <v>68</v>
      </c>
      <c r="D6">
        <v>4</v>
      </c>
      <c r="E6" s="22">
        <v>9</v>
      </c>
      <c r="F6" s="22" t="s">
        <v>18</v>
      </c>
    </row>
    <row r="7" spans="1:11" ht="12.75" customHeight="1">
      <c r="A7">
        <v>5</v>
      </c>
      <c r="B7">
        <v>1</v>
      </c>
      <c r="C7" t="s">
        <v>69</v>
      </c>
      <c r="D7">
        <v>5</v>
      </c>
      <c r="E7" s="22" t="s">
        <v>20</v>
      </c>
      <c r="F7" s="22" t="s">
        <v>19</v>
      </c>
    </row>
    <row r="8" spans="1:11" ht="12.75" customHeight="1">
      <c r="A8">
        <v>6</v>
      </c>
      <c r="B8">
        <v>1</v>
      </c>
      <c r="C8" t="s">
        <v>70</v>
      </c>
      <c r="D8">
        <v>6</v>
      </c>
      <c r="E8" s="22">
        <v>10</v>
      </c>
      <c r="F8" s="22" t="s">
        <v>21</v>
      </c>
    </row>
    <row r="9" spans="1:11" ht="12.75" customHeight="1">
      <c r="A9">
        <v>7</v>
      </c>
      <c r="B9">
        <v>1</v>
      </c>
      <c r="C9" t="s">
        <v>71</v>
      </c>
      <c r="D9">
        <v>7</v>
      </c>
      <c r="E9" s="22">
        <v>8</v>
      </c>
      <c r="F9" s="22" t="s">
        <v>22</v>
      </c>
    </row>
    <row r="10" spans="1:11" ht="12.75" customHeight="1">
      <c r="A10">
        <v>8</v>
      </c>
      <c r="B10">
        <v>1</v>
      </c>
      <c r="C10" t="s">
        <v>72</v>
      </c>
      <c r="D10">
        <v>8</v>
      </c>
      <c r="E10" s="22">
        <v>9</v>
      </c>
      <c r="F10" s="22" t="s">
        <v>23</v>
      </c>
    </row>
    <row r="11" spans="1:11" ht="12.75" customHeight="1">
      <c r="A11">
        <v>9</v>
      </c>
      <c r="B11">
        <v>1</v>
      </c>
      <c r="C11" t="s">
        <v>73</v>
      </c>
      <c r="D11">
        <v>9</v>
      </c>
      <c r="E11" s="22">
        <v>9</v>
      </c>
      <c r="F11" s="22" t="s">
        <v>25</v>
      </c>
    </row>
    <row r="12" spans="1:11" ht="12.75" customHeight="1">
      <c r="A12">
        <v>10</v>
      </c>
      <c r="B12">
        <v>1</v>
      </c>
      <c r="C12" t="s">
        <v>74</v>
      </c>
      <c r="D12">
        <v>10</v>
      </c>
      <c r="E12" s="22">
        <v>9</v>
      </c>
      <c r="F12" s="22" t="s">
        <v>26</v>
      </c>
    </row>
    <row r="13" spans="1:11" ht="12.75" customHeight="1">
      <c r="A13">
        <v>11</v>
      </c>
      <c r="B13">
        <v>1</v>
      </c>
      <c r="C13" t="s">
        <v>75</v>
      </c>
      <c r="D13">
        <v>11</v>
      </c>
      <c r="E13" s="22">
        <v>10</v>
      </c>
      <c r="F13" s="22" t="s">
        <v>27</v>
      </c>
    </row>
    <row r="14" spans="1:11" ht="12.75" customHeight="1">
      <c r="A14">
        <v>12</v>
      </c>
      <c r="B14">
        <v>1</v>
      </c>
      <c r="C14" t="s">
        <v>76</v>
      </c>
      <c r="D14">
        <v>12</v>
      </c>
      <c r="E14" s="22">
        <v>10</v>
      </c>
      <c r="F14" s="22" t="s">
        <v>28</v>
      </c>
    </row>
    <row r="15" spans="1:11" ht="12.75" customHeight="1">
      <c r="A15">
        <v>13</v>
      </c>
      <c r="B15">
        <v>1</v>
      </c>
      <c r="C15" t="s">
        <v>77</v>
      </c>
      <c r="D15">
        <v>13</v>
      </c>
      <c r="E15" s="22">
        <v>10</v>
      </c>
      <c r="F15" s="22" t="s">
        <v>29</v>
      </c>
    </row>
    <row r="16" spans="1:11" ht="12.75" customHeight="1">
      <c r="A16">
        <v>14</v>
      </c>
      <c r="B16">
        <v>1</v>
      </c>
      <c r="C16" t="s">
        <v>78</v>
      </c>
      <c r="D16">
        <v>14</v>
      </c>
      <c r="E16" s="22">
        <v>7</v>
      </c>
      <c r="F16" s="22" t="s">
        <v>30</v>
      </c>
    </row>
    <row r="17" spans="1:6" ht="12.75" customHeight="1">
      <c r="A17">
        <v>15</v>
      </c>
      <c r="B17">
        <v>1</v>
      </c>
      <c r="C17" t="s">
        <v>79</v>
      </c>
      <c r="D17">
        <v>15</v>
      </c>
      <c r="E17" s="22">
        <v>6</v>
      </c>
      <c r="F17" s="22" t="s">
        <v>31</v>
      </c>
    </row>
    <row r="18" spans="1:6" ht="12.75" customHeight="1">
      <c r="A18">
        <v>16</v>
      </c>
      <c r="B18">
        <v>1</v>
      </c>
      <c r="C18" t="s">
        <v>80</v>
      </c>
      <c r="D18">
        <v>16</v>
      </c>
      <c r="E18" s="22">
        <v>7</v>
      </c>
      <c r="F18" s="22" t="s">
        <v>32</v>
      </c>
    </row>
    <row r="19" spans="1:6" ht="12.75" customHeight="1">
      <c r="A19">
        <v>17</v>
      </c>
      <c r="B19">
        <v>1</v>
      </c>
      <c r="C19" t="s">
        <v>81</v>
      </c>
      <c r="D19">
        <v>17</v>
      </c>
      <c r="E19" s="22">
        <v>7</v>
      </c>
      <c r="F19" s="22" t="s">
        <v>33</v>
      </c>
    </row>
    <row r="20" spans="1:6" ht="12.75" customHeight="1">
      <c r="A20">
        <v>18</v>
      </c>
      <c r="B20">
        <v>1</v>
      </c>
      <c r="C20" t="s">
        <v>82</v>
      </c>
      <c r="D20">
        <v>18</v>
      </c>
      <c r="E20" s="22">
        <v>5</v>
      </c>
      <c r="F20" s="22" t="s">
        <v>34</v>
      </c>
    </row>
    <row r="21" spans="1:6" ht="12.75" customHeight="1">
      <c r="A21">
        <v>19</v>
      </c>
      <c r="B21">
        <v>1</v>
      </c>
      <c r="C21" t="s">
        <v>83</v>
      </c>
      <c r="D21">
        <v>19</v>
      </c>
      <c r="E21" s="22">
        <v>10</v>
      </c>
      <c r="F21" s="22" t="s">
        <v>35</v>
      </c>
    </row>
    <row r="22" spans="1:6" ht="12.75" customHeight="1">
      <c r="A22">
        <v>20</v>
      </c>
      <c r="B22">
        <v>1</v>
      </c>
      <c r="C22" t="s">
        <v>84</v>
      </c>
      <c r="D22">
        <v>20</v>
      </c>
      <c r="E22" s="22">
        <v>8</v>
      </c>
      <c r="F22" s="22" t="s">
        <v>36</v>
      </c>
    </row>
    <row r="23" spans="1:6" ht="12.75" customHeight="1">
      <c r="A23">
        <v>21</v>
      </c>
      <c r="B23">
        <v>1</v>
      </c>
      <c r="C23" t="s">
        <v>85</v>
      </c>
      <c r="D23">
        <v>21</v>
      </c>
      <c r="E23" s="22">
        <v>7</v>
      </c>
      <c r="F23" s="22" t="s">
        <v>37</v>
      </c>
    </row>
    <row r="24" spans="1:6" ht="12.75" customHeight="1">
      <c r="A24">
        <v>22</v>
      </c>
      <c r="B24">
        <v>1</v>
      </c>
      <c r="C24" t="s">
        <v>86</v>
      </c>
      <c r="D24">
        <v>22</v>
      </c>
      <c r="E24" s="22">
        <v>8</v>
      </c>
      <c r="F24" s="22" t="s">
        <v>38</v>
      </c>
    </row>
    <row r="25" spans="1:6" ht="12.75" customHeight="1">
      <c r="A25">
        <v>23</v>
      </c>
      <c r="B25">
        <v>1</v>
      </c>
      <c r="C25" t="s">
        <v>87</v>
      </c>
      <c r="D25">
        <v>23</v>
      </c>
      <c r="E25" s="22">
        <v>7</v>
      </c>
      <c r="F25" s="22" t="s">
        <v>39</v>
      </c>
    </row>
    <row r="26" spans="1:6" ht="12.75" customHeight="1">
      <c r="A26">
        <v>24</v>
      </c>
      <c r="B26">
        <v>1</v>
      </c>
      <c r="C26" t="s">
        <v>88</v>
      </c>
      <c r="D26">
        <v>24</v>
      </c>
      <c r="E26" s="22">
        <v>7</v>
      </c>
      <c r="F26" s="22" t="s">
        <v>40</v>
      </c>
    </row>
    <row r="27" spans="1:6" ht="12.75" customHeight="1">
      <c r="A27">
        <v>25</v>
      </c>
      <c r="B27">
        <v>1</v>
      </c>
      <c r="C27" t="s">
        <v>89</v>
      </c>
      <c r="D27">
        <v>25</v>
      </c>
      <c r="E27" s="22">
        <v>9</v>
      </c>
      <c r="F27" s="22" t="s">
        <v>41</v>
      </c>
    </row>
    <row r="28" spans="1:6" ht="12.75" customHeight="1">
      <c r="A28">
        <v>26</v>
      </c>
      <c r="B28">
        <v>1</v>
      </c>
      <c r="C28" t="s">
        <v>90</v>
      </c>
      <c r="D28">
        <v>26</v>
      </c>
      <c r="E28" s="22">
        <v>8</v>
      </c>
      <c r="F28" s="22" t="s">
        <v>42</v>
      </c>
    </row>
    <row r="29" spans="1:6" ht="12.75" customHeight="1">
      <c r="A29">
        <v>27</v>
      </c>
      <c r="B29">
        <v>1</v>
      </c>
      <c r="C29" t="s">
        <v>91</v>
      </c>
      <c r="D29">
        <v>27</v>
      </c>
      <c r="E29" s="22">
        <v>6</v>
      </c>
      <c r="F29" s="22" t="s">
        <v>43</v>
      </c>
    </row>
    <row r="30" spans="1:6" ht="12.75" customHeight="1">
      <c r="A30">
        <v>28</v>
      </c>
      <c r="B30">
        <v>1</v>
      </c>
      <c r="C30" t="s">
        <v>92</v>
      </c>
      <c r="D30">
        <v>28</v>
      </c>
      <c r="E30" s="22">
        <v>10</v>
      </c>
      <c r="F30" s="22" t="s">
        <v>44</v>
      </c>
    </row>
    <row r="31" spans="1:6" ht="12.75" customHeight="1">
      <c r="A31">
        <v>29</v>
      </c>
      <c r="B31">
        <v>1</v>
      </c>
      <c r="C31" t="s">
        <v>93</v>
      </c>
      <c r="D31">
        <v>29</v>
      </c>
      <c r="E31" s="22">
        <v>10</v>
      </c>
      <c r="F31" s="22" t="s">
        <v>45</v>
      </c>
    </row>
    <row r="32" spans="1:6" ht="12.75" customHeight="1">
      <c r="A32">
        <v>30</v>
      </c>
      <c r="B32">
        <v>1</v>
      </c>
      <c r="C32" t="s">
        <v>94</v>
      </c>
      <c r="D32">
        <v>30</v>
      </c>
      <c r="E32" s="22">
        <v>5</v>
      </c>
      <c r="F32" s="22" t="s">
        <v>46</v>
      </c>
    </row>
    <row r="33" spans="1:3" ht="12.75" customHeight="1">
      <c r="A33">
        <v>31</v>
      </c>
      <c r="B33">
        <v>1</v>
      </c>
      <c r="C33" t="s">
        <v>95</v>
      </c>
    </row>
    <row r="34" spans="1:3" ht="12.75" customHeight="1">
      <c r="A34">
        <v>32</v>
      </c>
      <c r="B34">
        <v>1</v>
      </c>
      <c r="C34" t="s">
        <v>96</v>
      </c>
    </row>
    <row r="35" spans="1:3" ht="12.75" customHeight="1">
      <c r="A35">
        <v>33</v>
      </c>
      <c r="B35">
        <v>1</v>
      </c>
      <c r="C35" t="s">
        <v>97</v>
      </c>
    </row>
    <row r="36" spans="1:3" ht="12.75" customHeight="1">
      <c r="A36">
        <v>34</v>
      </c>
      <c r="B36">
        <v>1</v>
      </c>
      <c r="C36" t="s">
        <v>98</v>
      </c>
    </row>
    <row r="37" spans="1:3" ht="12.75" customHeight="1">
      <c r="A37">
        <v>35</v>
      </c>
      <c r="B37">
        <v>1</v>
      </c>
      <c r="C37" t="s">
        <v>99</v>
      </c>
    </row>
    <row r="38" spans="1:3" ht="12.75" customHeight="1">
      <c r="A38">
        <v>36</v>
      </c>
      <c r="B38">
        <v>1</v>
      </c>
      <c r="C38" t="s">
        <v>100</v>
      </c>
    </row>
    <row r="39" spans="1:3" ht="12.75" customHeight="1">
      <c r="A39">
        <v>37</v>
      </c>
      <c r="B39">
        <v>1</v>
      </c>
      <c r="C39" t="s">
        <v>101</v>
      </c>
    </row>
    <row r="40" spans="1:3" ht="12.75" customHeight="1">
      <c r="A40">
        <v>38</v>
      </c>
      <c r="B40">
        <v>1</v>
      </c>
      <c r="C40" t="s">
        <v>102</v>
      </c>
    </row>
    <row r="41" spans="1:3" ht="12.75" customHeight="1">
      <c r="A41">
        <v>39</v>
      </c>
      <c r="B41">
        <v>1</v>
      </c>
      <c r="C41" t="s">
        <v>103</v>
      </c>
    </row>
    <row r="42" spans="1:3" ht="12.75" customHeight="1">
      <c r="A42">
        <v>40</v>
      </c>
      <c r="B42">
        <v>1</v>
      </c>
      <c r="C42" t="s">
        <v>104</v>
      </c>
    </row>
    <row r="43" spans="1:3" ht="12.75" customHeight="1">
      <c r="A43">
        <v>41</v>
      </c>
      <c r="B43">
        <v>1</v>
      </c>
      <c r="C43" t="s">
        <v>105</v>
      </c>
    </row>
    <row r="44" spans="1:3" ht="12.75" customHeight="1">
      <c r="A44">
        <v>42</v>
      </c>
      <c r="B44">
        <v>1</v>
      </c>
      <c r="C44" t="s">
        <v>106</v>
      </c>
    </row>
    <row r="45" spans="1:3" ht="12.75" customHeight="1">
      <c r="A45">
        <v>43</v>
      </c>
      <c r="B45">
        <v>1</v>
      </c>
      <c r="C45" t="s">
        <v>107</v>
      </c>
    </row>
    <row r="46" spans="1:3" ht="12.75" customHeight="1">
      <c r="A46">
        <v>44</v>
      </c>
      <c r="B46">
        <v>1</v>
      </c>
      <c r="C46" t="s">
        <v>108</v>
      </c>
    </row>
    <row r="47" spans="1:3" ht="12.75" customHeight="1">
      <c r="A47">
        <v>45</v>
      </c>
      <c r="B47">
        <v>1</v>
      </c>
      <c r="C47" t="s">
        <v>109</v>
      </c>
    </row>
    <row r="48" spans="1:3" ht="12.75" customHeight="1">
      <c r="A48">
        <v>46</v>
      </c>
      <c r="B48">
        <v>1</v>
      </c>
      <c r="C48" t="s">
        <v>110</v>
      </c>
    </row>
    <row r="49" spans="1:3" ht="12.75" customHeight="1">
      <c r="A49">
        <v>47</v>
      </c>
      <c r="B49">
        <v>1</v>
      </c>
      <c r="C49" t="s">
        <v>111</v>
      </c>
    </row>
    <row r="50" spans="1:3" ht="12.75" customHeight="1">
      <c r="A50">
        <v>48</v>
      </c>
      <c r="B50">
        <v>1</v>
      </c>
      <c r="C50" t="s">
        <v>112</v>
      </c>
    </row>
    <row r="51" spans="1:3" ht="12.75" customHeight="1">
      <c r="A51">
        <v>49</v>
      </c>
      <c r="B51">
        <v>1</v>
      </c>
      <c r="C51" t="s">
        <v>113</v>
      </c>
    </row>
    <row r="52" spans="1:3" ht="12.75" customHeight="1">
      <c r="A52">
        <v>50</v>
      </c>
      <c r="B52">
        <v>1</v>
      </c>
      <c r="C52" t="s">
        <v>114</v>
      </c>
    </row>
    <row r="53" spans="1:3" ht="12.75" customHeight="1">
      <c r="A53">
        <v>51</v>
      </c>
      <c r="B53">
        <v>1</v>
      </c>
      <c r="C53" t="s">
        <v>115</v>
      </c>
    </row>
    <row r="54" spans="1:3" ht="12.75" customHeight="1">
      <c r="A54">
        <v>52</v>
      </c>
      <c r="B54">
        <v>1</v>
      </c>
      <c r="C54" t="s">
        <v>116</v>
      </c>
    </row>
    <row r="55" spans="1:3" ht="12.75" customHeight="1">
      <c r="A55">
        <v>53</v>
      </c>
      <c r="B55">
        <v>1</v>
      </c>
      <c r="C55" t="s">
        <v>117</v>
      </c>
    </row>
    <row r="56" spans="1:3" ht="12.75" customHeight="1">
      <c r="A56">
        <v>54</v>
      </c>
      <c r="B56">
        <v>1</v>
      </c>
      <c r="C56" t="s">
        <v>118</v>
      </c>
    </row>
    <row r="57" spans="1:3" ht="12.75" customHeight="1">
      <c r="A57">
        <v>55</v>
      </c>
      <c r="B57">
        <v>1</v>
      </c>
      <c r="C57" t="s">
        <v>119</v>
      </c>
    </row>
    <row r="58" spans="1:3" ht="12.75" customHeight="1">
      <c r="A58">
        <v>56</v>
      </c>
      <c r="B58">
        <v>1</v>
      </c>
      <c r="C58" t="s">
        <v>120</v>
      </c>
    </row>
    <row r="59" spans="1:3" ht="12.75" customHeight="1">
      <c r="A59">
        <v>57</v>
      </c>
      <c r="B59">
        <v>1</v>
      </c>
      <c r="C59" t="s">
        <v>121</v>
      </c>
    </row>
    <row r="60" spans="1:3" ht="12.75" customHeight="1">
      <c r="A60">
        <v>58</v>
      </c>
      <c r="B60">
        <v>1</v>
      </c>
      <c r="C60" t="s">
        <v>122</v>
      </c>
    </row>
    <row r="61" spans="1:3" ht="12.75" customHeight="1">
      <c r="A61">
        <v>59</v>
      </c>
      <c r="B61">
        <v>1</v>
      </c>
      <c r="C61" t="s">
        <v>123</v>
      </c>
    </row>
    <row r="62" spans="1:3" ht="12.75" customHeight="1">
      <c r="A62">
        <v>60</v>
      </c>
      <c r="B62">
        <v>1</v>
      </c>
      <c r="C62" t="s">
        <v>124</v>
      </c>
    </row>
    <row r="63" spans="1:3" ht="12.75" customHeight="1">
      <c r="A63">
        <v>61</v>
      </c>
      <c r="B63">
        <v>1</v>
      </c>
      <c r="C63" t="s">
        <v>125</v>
      </c>
    </row>
    <row r="64" spans="1:3" ht="12.75" customHeight="1">
      <c r="A64">
        <v>62</v>
      </c>
      <c r="B64">
        <v>2</v>
      </c>
      <c r="C64" t="s">
        <v>126</v>
      </c>
    </row>
    <row r="65" spans="1:3" ht="12.75" customHeight="1">
      <c r="A65">
        <v>63</v>
      </c>
      <c r="B65">
        <v>2</v>
      </c>
      <c r="C65" t="s">
        <v>127</v>
      </c>
    </row>
    <row r="66" spans="1:3" ht="12.75" customHeight="1">
      <c r="A66">
        <v>64</v>
      </c>
      <c r="B66">
        <v>2</v>
      </c>
      <c r="C66" t="s">
        <v>128</v>
      </c>
    </row>
    <row r="67" spans="1:3" ht="12.75" customHeight="1">
      <c r="A67">
        <v>65</v>
      </c>
      <c r="B67">
        <v>2</v>
      </c>
      <c r="C67" t="s">
        <v>129</v>
      </c>
    </row>
    <row r="68" spans="1:3" ht="12.75" customHeight="1">
      <c r="A68">
        <v>66</v>
      </c>
      <c r="B68">
        <v>2</v>
      </c>
      <c r="C68" t="s">
        <v>130</v>
      </c>
    </row>
    <row r="69" spans="1:3" ht="12.75" customHeight="1">
      <c r="A69">
        <v>67</v>
      </c>
      <c r="B69">
        <v>2</v>
      </c>
      <c r="C69" t="s">
        <v>131</v>
      </c>
    </row>
    <row r="70" spans="1:3" ht="12.75" customHeight="1">
      <c r="A70">
        <v>68</v>
      </c>
      <c r="B70">
        <v>2</v>
      </c>
      <c r="C70" t="s">
        <v>132</v>
      </c>
    </row>
    <row r="71" spans="1:3" ht="12.75" customHeight="1">
      <c r="A71">
        <v>69</v>
      </c>
      <c r="B71">
        <v>2</v>
      </c>
      <c r="C71" t="s">
        <v>133</v>
      </c>
    </row>
    <row r="72" spans="1:3" ht="12.75" customHeight="1">
      <c r="A72">
        <v>70</v>
      </c>
      <c r="B72">
        <v>2</v>
      </c>
      <c r="C72" t="s">
        <v>134</v>
      </c>
    </row>
    <row r="73" spans="1:3" ht="12.75" customHeight="1">
      <c r="A73">
        <v>71</v>
      </c>
      <c r="B73">
        <v>2</v>
      </c>
      <c r="C73" t="s">
        <v>135</v>
      </c>
    </row>
    <row r="74" spans="1:3" ht="12.75" customHeight="1">
      <c r="A74">
        <v>72</v>
      </c>
      <c r="B74">
        <v>2</v>
      </c>
      <c r="C74" t="s">
        <v>136</v>
      </c>
    </row>
    <row r="75" spans="1:3" ht="12.75" customHeight="1">
      <c r="A75">
        <v>73</v>
      </c>
      <c r="B75">
        <v>2</v>
      </c>
      <c r="C75" t="s">
        <v>137</v>
      </c>
    </row>
    <row r="76" spans="1:3" ht="12.75" customHeight="1">
      <c r="A76">
        <v>74</v>
      </c>
      <c r="B76">
        <v>2</v>
      </c>
      <c r="C76" t="s">
        <v>138</v>
      </c>
    </row>
    <row r="77" spans="1:3" ht="12.75" customHeight="1">
      <c r="A77">
        <v>75</v>
      </c>
      <c r="B77">
        <v>2</v>
      </c>
      <c r="C77" t="s">
        <v>139</v>
      </c>
    </row>
    <row r="78" spans="1:3" ht="12.75" customHeight="1">
      <c r="A78">
        <v>76</v>
      </c>
      <c r="B78">
        <v>2</v>
      </c>
      <c r="C78" t="s">
        <v>140</v>
      </c>
    </row>
    <row r="79" spans="1:3" ht="12.75" customHeight="1">
      <c r="A79">
        <v>77</v>
      </c>
      <c r="B79">
        <v>2</v>
      </c>
      <c r="C79" t="s">
        <v>141</v>
      </c>
    </row>
    <row r="80" spans="1:3" ht="12.75" customHeight="1">
      <c r="A80">
        <v>78</v>
      </c>
      <c r="B80">
        <v>2</v>
      </c>
      <c r="C80" t="s">
        <v>142</v>
      </c>
    </row>
    <row r="81" spans="1:3" ht="12.75" customHeight="1">
      <c r="A81">
        <v>79</v>
      </c>
      <c r="B81">
        <v>2</v>
      </c>
      <c r="C81" t="s">
        <v>143</v>
      </c>
    </row>
    <row r="82" spans="1:3" ht="12.75" customHeight="1">
      <c r="A82">
        <v>80</v>
      </c>
      <c r="B82">
        <v>2</v>
      </c>
      <c r="C82" t="s">
        <v>144</v>
      </c>
    </row>
    <row r="83" spans="1:3" ht="12.75" customHeight="1">
      <c r="A83">
        <v>81</v>
      </c>
      <c r="B83">
        <v>2</v>
      </c>
      <c r="C83" t="s">
        <v>145</v>
      </c>
    </row>
    <row r="84" spans="1:3" ht="12.75" customHeight="1">
      <c r="A84">
        <v>82</v>
      </c>
      <c r="B84">
        <v>2</v>
      </c>
      <c r="C84" t="s">
        <v>146</v>
      </c>
    </row>
    <row r="85" spans="1:3" ht="12.75" customHeight="1">
      <c r="A85">
        <v>83</v>
      </c>
      <c r="B85">
        <v>2</v>
      </c>
      <c r="C85" t="s">
        <v>147</v>
      </c>
    </row>
    <row r="86" spans="1:3" ht="12.75" customHeight="1">
      <c r="A86">
        <v>84</v>
      </c>
      <c r="B86">
        <v>2</v>
      </c>
      <c r="C86" t="s">
        <v>148</v>
      </c>
    </row>
    <row r="87" spans="1:3" ht="12.75" customHeight="1">
      <c r="A87">
        <v>85</v>
      </c>
      <c r="B87">
        <v>2</v>
      </c>
      <c r="C87" t="s">
        <v>149</v>
      </c>
    </row>
    <row r="88" spans="1:3" ht="12.75" customHeight="1">
      <c r="A88">
        <v>86</v>
      </c>
      <c r="B88">
        <v>2</v>
      </c>
      <c r="C88" t="s">
        <v>150</v>
      </c>
    </row>
    <row r="89" spans="1:3" ht="12.75" customHeight="1">
      <c r="A89">
        <v>87</v>
      </c>
      <c r="B89">
        <v>2</v>
      </c>
      <c r="C89" t="s">
        <v>151</v>
      </c>
    </row>
    <row r="90" spans="1:3" ht="12.75" customHeight="1">
      <c r="A90">
        <v>88</v>
      </c>
      <c r="B90">
        <v>2</v>
      </c>
      <c r="C90" t="s">
        <v>152</v>
      </c>
    </row>
    <row r="91" spans="1:3" ht="12.75" customHeight="1">
      <c r="A91">
        <v>89</v>
      </c>
      <c r="B91">
        <v>2</v>
      </c>
      <c r="C91" t="s">
        <v>153</v>
      </c>
    </row>
    <row r="92" spans="1:3" ht="12.75" customHeight="1">
      <c r="A92">
        <v>90</v>
      </c>
      <c r="B92">
        <v>2</v>
      </c>
      <c r="C92" t="s">
        <v>154</v>
      </c>
    </row>
    <row r="93" spans="1:3" ht="12.75" customHeight="1">
      <c r="A93">
        <v>91</v>
      </c>
      <c r="B93">
        <v>2</v>
      </c>
      <c r="C93" t="s">
        <v>155</v>
      </c>
    </row>
    <row r="94" spans="1:3" ht="12.75" customHeight="1">
      <c r="A94">
        <v>92</v>
      </c>
      <c r="B94">
        <v>2</v>
      </c>
      <c r="C94" t="s">
        <v>156</v>
      </c>
    </row>
    <row r="95" spans="1:3" ht="12.75" customHeight="1">
      <c r="A95">
        <v>93</v>
      </c>
      <c r="B95">
        <v>2</v>
      </c>
      <c r="C95" t="s">
        <v>157</v>
      </c>
    </row>
    <row r="96" spans="1:3" ht="12.75" customHeight="1">
      <c r="A96">
        <v>94</v>
      </c>
      <c r="B96">
        <v>2</v>
      </c>
      <c r="C96" t="s">
        <v>158</v>
      </c>
    </row>
    <row r="97" spans="1:3" ht="12.75" customHeight="1">
      <c r="A97">
        <v>95</v>
      </c>
      <c r="B97">
        <v>2</v>
      </c>
      <c r="C97" t="s">
        <v>159</v>
      </c>
    </row>
    <row r="98" spans="1:3" ht="12.75" customHeight="1">
      <c r="A98">
        <v>96</v>
      </c>
      <c r="B98">
        <v>2</v>
      </c>
      <c r="C98" t="s">
        <v>160</v>
      </c>
    </row>
    <row r="99" spans="1:3" ht="12.75" customHeight="1">
      <c r="A99">
        <v>97</v>
      </c>
      <c r="B99">
        <v>2</v>
      </c>
      <c r="C99" t="s">
        <v>161</v>
      </c>
    </row>
    <row r="100" spans="1:3" ht="12.75" customHeight="1">
      <c r="A100">
        <v>98</v>
      </c>
      <c r="B100">
        <v>2</v>
      </c>
      <c r="C100" t="s">
        <v>162</v>
      </c>
    </row>
    <row r="101" spans="1:3" ht="12.75" customHeight="1">
      <c r="A101">
        <v>99</v>
      </c>
      <c r="B101">
        <v>2</v>
      </c>
      <c r="C101" t="s">
        <v>163</v>
      </c>
    </row>
    <row r="102" spans="1:3" ht="12.75" customHeight="1">
      <c r="A102">
        <v>100</v>
      </c>
      <c r="B102">
        <v>2</v>
      </c>
      <c r="C102" t="s">
        <v>164</v>
      </c>
    </row>
    <row r="103" spans="1:3" ht="12.75" customHeight="1">
      <c r="A103">
        <v>101</v>
      </c>
      <c r="B103">
        <v>2</v>
      </c>
      <c r="C103" t="s">
        <v>165</v>
      </c>
    </row>
    <row r="104" spans="1:3" ht="12.75" customHeight="1">
      <c r="A104">
        <v>102</v>
      </c>
      <c r="B104">
        <v>2</v>
      </c>
      <c r="C104" t="s">
        <v>166</v>
      </c>
    </row>
    <row r="105" spans="1:3" ht="12.75" customHeight="1">
      <c r="A105">
        <v>103</v>
      </c>
      <c r="B105">
        <v>2</v>
      </c>
      <c r="C105" t="s">
        <v>167</v>
      </c>
    </row>
    <row r="106" spans="1:3" ht="12.75" customHeight="1">
      <c r="A106">
        <v>104</v>
      </c>
      <c r="B106">
        <v>2</v>
      </c>
      <c r="C106" t="s">
        <v>168</v>
      </c>
    </row>
    <row r="107" spans="1:3" ht="12.75" customHeight="1">
      <c r="A107">
        <v>105</v>
      </c>
      <c r="B107">
        <v>2</v>
      </c>
      <c r="C107" t="s">
        <v>169</v>
      </c>
    </row>
    <row r="108" spans="1:3" ht="12.75" customHeight="1">
      <c r="A108">
        <v>106</v>
      </c>
      <c r="B108">
        <v>2</v>
      </c>
      <c r="C108" t="s">
        <v>170</v>
      </c>
    </row>
    <row r="109" spans="1:3" ht="12.75" customHeight="1">
      <c r="A109">
        <v>107</v>
      </c>
      <c r="B109">
        <v>2</v>
      </c>
      <c r="C109" t="s">
        <v>171</v>
      </c>
    </row>
    <row r="110" spans="1:3" ht="12.75" customHeight="1">
      <c r="A110">
        <v>108</v>
      </c>
      <c r="B110">
        <v>2</v>
      </c>
      <c r="C110" t="s">
        <v>172</v>
      </c>
    </row>
    <row r="111" spans="1:3" ht="12.75" customHeight="1">
      <c r="A111">
        <v>109</v>
      </c>
      <c r="B111">
        <v>2</v>
      </c>
      <c r="C111" t="s">
        <v>173</v>
      </c>
    </row>
    <row r="112" spans="1:3" ht="12.75" customHeight="1">
      <c r="A112">
        <v>110</v>
      </c>
      <c r="B112">
        <v>3</v>
      </c>
      <c r="C112" t="s">
        <v>174</v>
      </c>
    </row>
    <row r="113" spans="1:3" ht="12.75" customHeight="1">
      <c r="A113">
        <v>111</v>
      </c>
      <c r="B113">
        <v>3</v>
      </c>
      <c r="C113" t="s">
        <v>175</v>
      </c>
    </row>
    <row r="114" spans="1:3" ht="12.75" customHeight="1">
      <c r="A114">
        <v>112</v>
      </c>
      <c r="B114">
        <v>3</v>
      </c>
      <c r="C114" t="s">
        <v>176</v>
      </c>
    </row>
    <row r="115" spans="1:3" ht="12.75" customHeight="1">
      <c r="A115">
        <v>113</v>
      </c>
      <c r="B115">
        <v>3</v>
      </c>
      <c r="C115" t="s">
        <v>177</v>
      </c>
    </row>
    <row r="116" spans="1:3" ht="12.75" customHeight="1">
      <c r="A116">
        <v>114</v>
      </c>
      <c r="B116">
        <v>3</v>
      </c>
      <c r="C116" t="s">
        <v>178</v>
      </c>
    </row>
    <row r="117" spans="1:3" ht="12.75" customHeight="1">
      <c r="A117">
        <v>115</v>
      </c>
      <c r="B117">
        <v>3</v>
      </c>
      <c r="C117" t="s">
        <v>179</v>
      </c>
    </row>
    <row r="118" spans="1:3" ht="12.75" customHeight="1">
      <c r="A118">
        <v>116</v>
      </c>
      <c r="B118">
        <v>3</v>
      </c>
      <c r="C118" t="s">
        <v>180</v>
      </c>
    </row>
    <row r="119" spans="1:3" ht="12.75" customHeight="1">
      <c r="A119">
        <v>117</v>
      </c>
      <c r="B119">
        <v>3</v>
      </c>
      <c r="C119" t="s">
        <v>181</v>
      </c>
    </row>
    <row r="120" spans="1:3" ht="12.75" customHeight="1">
      <c r="A120">
        <v>118</v>
      </c>
      <c r="B120">
        <v>3</v>
      </c>
      <c r="C120" t="s">
        <v>182</v>
      </c>
    </row>
    <row r="121" spans="1:3" ht="12.75" customHeight="1">
      <c r="A121">
        <v>119</v>
      </c>
      <c r="B121">
        <v>3</v>
      </c>
      <c r="C121" t="s">
        <v>183</v>
      </c>
    </row>
    <row r="122" spans="1:3" ht="12.75" customHeight="1">
      <c r="A122">
        <v>120</v>
      </c>
      <c r="B122">
        <v>3</v>
      </c>
      <c r="C122" t="s">
        <v>184</v>
      </c>
    </row>
    <row r="123" spans="1:3" ht="12.75" customHeight="1">
      <c r="A123">
        <v>121</v>
      </c>
      <c r="B123">
        <v>3</v>
      </c>
      <c r="C123" t="s">
        <v>185</v>
      </c>
    </row>
    <row r="124" spans="1:3" ht="12.75" customHeight="1">
      <c r="A124">
        <v>122</v>
      </c>
      <c r="B124">
        <v>3</v>
      </c>
      <c r="C124" t="s">
        <v>186</v>
      </c>
    </row>
    <row r="125" spans="1:3" ht="12.75" customHeight="1">
      <c r="A125">
        <v>123</v>
      </c>
      <c r="B125">
        <v>3</v>
      </c>
      <c r="C125" t="s">
        <v>187</v>
      </c>
    </row>
    <row r="126" spans="1:3" ht="12.75" customHeight="1">
      <c r="A126">
        <v>124</v>
      </c>
      <c r="B126">
        <v>3</v>
      </c>
      <c r="C126" t="s">
        <v>188</v>
      </c>
    </row>
    <row r="127" spans="1:3" ht="12.75" customHeight="1">
      <c r="A127">
        <v>125</v>
      </c>
      <c r="B127">
        <v>3</v>
      </c>
      <c r="C127" t="s">
        <v>189</v>
      </c>
    </row>
    <row r="128" spans="1:3" ht="12.75" customHeight="1">
      <c r="A128">
        <v>126</v>
      </c>
      <c r="B128">
        <v>3</v>
      </c>
      <c r="C128" t="s">
        <v>190</v>
      </c>
    </row>
    <row r="129" spans="1:3" ht="12.75" customHeight="1">
      <c r="A129">
        <v>127</v>
      </c>
      <c r="B129">
        <v>3</v>
      </c>
      <c r="C129" t="s">
        <v>191</v>
      </c>
    </row>
    <row r="130" spans="1:3" ht="12.75" customHeight="1">
      <c r="A130">
        <v>128</v>
      </c>
      <c r="B130">
        <v>3</v>
      </c>
      <c r="C130" t="s">
        <v>192</v>
      </c>
    </row>
    <row r="131" spans="1:3" ht="12.75" customHeight="1">
      <c r="A131">
        <v>129</v>
      </c>
      <c r="B131">
        <v>3</v>
      </c>
      <c r="C131" t="s">
        <v>193</v>
      </c>
    </row>
    <row r="132" spans="1:3" ht="12.75" customHeight="1">
      <c r="A132">
        <v>130</v>
      </c>
      <c r="B132">
        <v>3</v>
      </c>
      <c r="C132" t="s">
        <v>194</v>
      </c>
    </row>
    <row r="133" spans="1:3" ht="12.75" customHeight="1">
      <c r="A133">
        <v>131</v>
      </c>
      <c r="B133">
        <v>3</v>
      </c>
      <c r="C133" t="s">
        <v>195</v>
      </c>
    </row>
    <row r="134" spans="1:3" ht="12.75" customHeight="1">
      <c r="A134">
        <v>132</v>
      </c>
      <c r="B134">
        <v>3</v>
      </c>
      <c r="C134" t="s">
        <v>196</v>
      </c>
    </row>
    <row r="135" spans="1:3" ht="12.75" customHeight="1">
      <c r="A135">
        <v>133</v>
      </c>
      <c r="B135">
        <v>3</v>
      </c>
      <c r="C135" t="s">
        <v>197</v>
      </c>
    </row>
    <row r="136" spans="1:3" ht="12.75" customHeight="1">
      <c r="A136">
        <v>134</v>
      </c>
      <c r="B136">
        <v>3</v>
      </c>
      <c r="C136" t="s">
        <v>198</v>
      </c>
    </row>
    <row r="137" spans="1:3" ht="12.75" customHeight="1">
      <c r="A137">
        <v>135</v>
      </c>
      <c r="B137">
        <v>3</v>
      </c>
      <c r="C137" t="s">
        <v>199</v>
      </c>
    </row>
    <row r="138" spans="1:3" ht="12.75" customHeight="1">
      <c r="A138">
        <v>136</v>
      </c>
      <c r="B138">
        <v>3</v>
      </c>
      <c r="C138" t="s">
        <v>200</v>
      </c>
    </row>
    <row r="139" spans="1:3" ht="12.75" customHeight="1">
      <c r="A139">
        <v>137</v>
      </c>
      <c r="B139">
        <v>3</v>
      </c>
      <c r="C139" t="s">
        <v>201</v>
      </c>
    </row>
    <row r="140" spans="1:3" ht="12.75" customHeight="1">
      <c r="A140">
        <v>138</v>
      </c>
      <c r="B140">
        <v>3</v>
      </c>
      <c r="C140" t="s">
        <v>202</v>
      </c>
    </row>
    <row r="141" spans="1:3" ht="12.75" customHeight="1">
      <c r="A141">
        <v>139</v>
      </c>
      <c r="B141">
        <v>3</v>
      </c>
      <c r="C141" t="s">
        <v>203</v>
      </c>
    </row>
    <row r="142" spans="1:3" ht="12.75" customHeight="1">
      <c r="A142">
        <v>140</v>
      </c>
      <c r="B142">
        <v>3</v>
      </c>
      <c r="C142" t="s">
        <v>204</v>
      </c>
    </row>
    <row r="143" spans="1:3" ht="12.75" customHeight="1">
      <c r="A143">
        <v>141</v>
      </c>
      <c r="B143">
        <v>3</v>
      </c>
      <c r="C143" t="s">
        <v>205</v>
      </c>
    </row>
    <row r="144" spans="1:3" ht="12.75" customHeight="1">
      <c r="A144">
        <v>142</v>
      </c>
      <c r="B144">
        <v>3</v>
      </c>
      <c r="C144" t="s">
        <v>206</v>
      </c>
    </row>
    <row r="145" spans="1:3" ht="12.75" customHeight="1">
      <c r="A145">
        <v>143</v>
      </c>
      <c r="B145">
        <v>3</v>
      </c>
      <c r="C145" t="s">
        <v>207</v>
      </c>
    </row>
    <row r="146" spans="1:3" ht="12.75" customHeight="1">
      <c r="A146">
        <v>144</v>
      </c>
      <c r="B146">
        <v>3</v>
      </c>
      <c r="C146" t="s">
        <v>208</v>
      </c>
    </row>
    <row r="147" spans="1:3" ht="12.75" customHeight="1">
      <c r="A147">
        <v>145</v>
      </c>
      <c r="B147">
        <v>3</v>
      </c>
      <c r="C147" t="s">
        <v>209</v>
      </c>
    </row>
    <row r="148" spans="1:3" ht="12.75" customHeight="1">
      <c r="A148">
        <v>146</v>
      </c>
      <c r="B148">
        <v>3</v>
      </c>
      <c r="C148" t="s">
        <v>210</v>
      </c>
    </row>
    <row r="149" spans="1:3" ht="12.75" customHeight="1">
      <c r="A149">
        <v>147</v>
      </c>
      <c r="B149">
        <v>3</v>
      </c>
      <c r="C149" t="s">
        <v>211</v>
      </c>
    </row>
    <row r="150" spans="1:3" ht="12.75" customHeight="1">
      <c r="A150">
        <v>148</v>
      </c>
      <c r="B150">
        <v>3</v>
      </c>
      <c r="C150" t="s">
        <v>212</v>
      </c>
    </row>
    <row r="151" spans="1:3" ht="12.75" customHeight="1">
      <c r="A151">
        <v>149</v>
      </c>
      <c r="B151">
        <v>3</v>
      </c>
      <c r="C151" t="s">
        <v>213</v>
      </c>
    </row>
    <row r="152" spans="1:3" ht="12.75" customHeight="1">
      <c r="A152">
        <v>150</v>
      </c>
      <c r="B152">
        <v>3</v>
      </c>
      <c r="C152" t="s">
        <v>214</v>
      </c>
    </row>
    <row r="153" spans="1:3" ht="12.75" customHeight="1">
      <c r="A153">
        <v>151</v>
      </c>
      <c r="B153">
        <v>3</v>
      </c>
      <c r="C153" t="s">
        <v>215</v>
      </c>
    </row>
    <row r="154" spans="1:3" ht="12.75" customHeight="1">
      <c r="A154">
        <v>152</v>
      </c>
      <c r="B154">
        <v>3</v>
      </c>
      <c r="C154" t="s">
        <v>216</v>
      </c>
    </row>
    <row r="155" spans="1:3" ht="12.75" customHeight="1">
      <c r="A155">
        <v>153</v>
      </c>
      <c r="B155">
        <v>3</v>
      </c>
      <c r="C155" t="s">
        <v>217</v>
      </c>
    </row>
    <row r="156" spans="1:3" ht="12.75" customHeight="1">
      <c r="A156">
        <v>154</v>
      </c>
      <c r="B156">
        <v>3</v>
      </c>
      <c r="C156" t="s">
        <v>218</v>
      </c>
    </row>
    <row r="157" spans="1:3" ht="12.75" customHeight="1">
      <c r="A157">
        <v>155</v>
      </c>
      <c r="B157">
        <v>3</v>
      </c>
      <c r="C157" t="s">
        <v>219</v>
      </c>
    </row>
    <row r="158" spans="1:3" ht="12.75" customHeight="1">
      <c r="A158">
        <v>156</v>
      </c>
      <c r="B158">
        <v>3</v>
      </c>
      <c r="C158" t="s">
        <v>220</v>
      </c>
    </row>
    <row r="159" spans="1:3" ht="12.75" customHeight="1">
      <c r="A159">
        <v>157</v>
      </c>
      <c r="B159">
        <v>3</v>
      </c>
      <c r="C159" t="s">
        <v>221</v>
      </c>
    </row>
    <row r="160" spans="1:3" ht="12.75" customHeight="1">
      <c r="A160">
        <v>158</v>
      </c>
      <c r="B160">
        <v>3</v>
      </c>
      <c r="C160" t="s">
        <v>222</v>
      </c>
    </row>
    <row r="161" spans="1:3" ht="12.75" customHeight="1">
      <c r="A161">
        <v>159</v>
      </c>
      <c r="B161">
        <v>3</v>
      </c>
      <c r="C161" t="s">
        <v>223</v>
      </c>
    </row>
    <row r="162" spans="1:3" ht="12.75" customHeight="1">
      <c r="A162">
        <v>160</v>
      </c>
      <c r="B162">
        <v>3</v>
      </c>
      <c r="C162" t="s">
        <v>224</v>
      </c>
    </row>
    <row r="163" spans="1:3" ht="12.75" customHeight="1">
      <c r="A163">
        <v>161</v>
      </c>
      <c r="B163">
        <v>3</v>
      </c>
      <c r="C163" t="s">
        <v>225</v>
      </c>
    </row>
    <row r="164" spans="1:3" ht="12.75" customHeight="1">
      <c r="A164">
        <v>162</v>
      </c>
      <c r="B164">
        <v>3</v>
      </c>
      <c r="C164" t="s">
        <v>226</v>
      </c>
    </row>
    <row r="165" spans="1:3" ht="12.75" customHeight="1">
      <c r="A165">
        <v>163</v>
      </c>
      <c r="B165">
        <v>3</v>
      </c>
      <c r="C165" t="s">
        <v>227</v>
      </c>
    </row>
    <row r="166" spans="1:3" ht="12.75" customHeight="1">
      <c r="A166">
        <v>164</v>
      </c>
      <c r="B166">
        <v>3</v>
      </c>
      <c r="C166" t="s">
        <v>228</v>
      </c>
    </row>
    <row r="167" spans="1:3" ht="12.75" customHeight="1">
      <c r="A167">
        <v>165</v>
      </c>
      <c r="B167">
        <v>4</v>
      </c>
      <c r="C167" t="s">
        <v>229</v>
      </c>
    </row>
    <row r="168" spans="1:3" ht="12.75" customHeight="1">
      <c r="A168">
        <v>166</v>
      </c>
      <c r="B168">
        <v>4</v>
      </c>
      <c r="C168" t="s">
        <v>230</v>
      </c>
    </row>
    <row r="169" spans="1:3" ht="12.75" customHeight="1">
      <c r="A169">
        <v>167</v>
      </c>
      <c r="B169">
        <v>4</v>
      </c>
      <c r="C169" t="s">
        <v>231</v>
      </c>
    </row>
    <row r="170" spans="1:3" ht="12.75" customHeight="1">
      <c r="A170">
        <v>168</v>
      </c>
      <c r="B170">
        <v>4</v>
      </c>
      <c r="C170" t="s">
        <v>232</v>
      </c>
    </row>
    <row r="171" spans="1:3" ht="12.75" customHeight="1">
      <c r="A171">
        <v>169</v>
      </c>
      <c r="B171">
        <v>4</v>
      </c>
      <c r="C171" t="s">
        <v>233</v>
      </c>
    </row>
    <row r="172" spans="1:3" ht="12.75" customHeight="1">
      <c r="A172">
        <v>170</v>
      </c>
      <c r="B172">
        <v>4</v>
      </c>
      <c r="C172" t="s">
        <v>234</v>
      </c>
    </row>
    <row r="173" spans="1:3" ht="12.75" customHeight="1">
      <c r="A173">
        <v>171</v>
      </c>
      <c r="B173">
        <v>4</v>
      </c>
      <c r="C173" t="s">
        <v>235</v>
      </c>
    </row>
    <row r="174" spans="1:3" ht="12.75" customHeight="1">
      <c r="A174">
        <v>172</v>
      </c>
      <c r="B174">
        <v>4</v>
      </c>
      <c r="C174" t="s">
        <v>236</v>
      </c>
    </row>
    <row r="175" spans="1:3" ht="12.75" customHeight="1">
      <c r="A175">
        <v>173</v>
      </c>
      <c r="B175">
        <v>4</v>
      </c>
      <c r="C175" t="s">
        <v>237</v>
      </c>
    </row>
    <row r="176" spans="1:3" ht="12.75" customHeight="1">
      <c r="A176">
        <v>174</v>
      </c>
      <c r="B176">
        <v>4</v>
      </c>
      <c r="C176" t="s">
        <v>238</v>
      </c>
    </row>
    <row r="177" spans="1:3" ht="12.75" customHeight="1">
      <c r="A177">
        <v>175</v>
      </c>
      <c r="B177">
        <v>4</v>
      </c>
      <c r="C177" t="s">
        <v>239</v>
      </c>
    </row>
    <row r="178" spans="1:3" ht="12.75" customHeight="1">
      <c r="A178">
        <v>176</v>
      </c>
      <c r="B178">
        <v>4</v>
      </c>
      <c r="C178" t="s">
        <v>240</v>
      </c>
    </row>
    <row r="179" spans="1:3" ht="12.75" customHeight="1">
      <c r="A179">
        <v>177</v>
      </c>
      <c r="B179">
        <v>4</v>
      </c>
      <c r="C179" t="s">
        <v>241</v>
      </c>
    </row>
    <row r="180" spans="1:3" ht="12.75" customHeight="1">
      <c r="A180">
        <v>178</v>
      </c>
      <c r="B180">
        <v>4</v>
      </c>
      <c r="C180" t="s">
        <v>242</v>
      </c>
    </row>
    <row r="181" spans="1:3" ht="12.75" customHeight="1">
      <c r="A181">
        <v>179</v>
      </c>
      <c r="B181">
        <v>4</v>
      </c>
      <c r="C181" t="s">
        <v>243</v>
      </c>
    </row>
    <row r="182" spans="1:3" ht="12.75" customHeight="1">
      <c r="A182">
        <v>180</v>
      </c>
      <c r="B182">
        <v>4</v>
      </c>
      <c r="C182" t="s">
        <v>244</v>
      </c>
    </row>
    <row r="183" spans="1:3" ht="12.75" customHeight="1">
      <c r="A183">
        <v>181</v>
      </c>
      <c r="B183">
        <v>4</v>
      </c>
      <c r="C183" t="s">
        <v>245</v>
      </c>
    </row>
    <row r="184" spans="1:3" ht="12.75" customHeight="1">
      <c r="A184">
        <v>182</v>
      </c>
      <c r="B184">
        <v>4</v>
      </c>
      <c r="C184" t="s">
        <v>246</v>
      </c>
    </row>
    <row r="185" spans="1:3" ht="12.75" customHeight="1">
      <c r="A185">
        <v>183</v>
      </c>
      <c r="B185">
        <v>4</v>
      </c>
      <c r="C185" t="s">
        <v>247</v>
      </c>
    </row>
    <row r="186" spans="1:3" ht="12.75" customHeight="1">
      <c r="A186">
        <v>184</v>
      </c>
      <c r="B186">
        <v>4</v>
      </c>
      <c r="C186" t="s">
        <v>248</v>
      </c>
    </row>
    <row r="187" spans="1:3" ht="12.75" customHeight="1">
      <c r="A187">
        <v>185</v>
      </c>
      <c r="B187">
        <v>4</v>
      </c>
      <c r="C187" t="s">
        <v>249</v>
      </c>
    </row>
    <row r="188" spans="1:3" ht="12.75" customHeight="1">
      <c r="A188">
        <v>186</v>
      </c>
      <c r="B188">
        <v>4</v>
      </c>
      <c r="C188" t="s">
        <v>250</v>
      </c>
    </row>
    <row r="189" spans="1:3" ht="12.75" customHeight="1">
      <c r="A189">
        <v>187</v>
      </c>
      <c r="B189">
        <v>4</v>
      </c>
      <c r="C189" t="s">
        <v>251</v>
      </c>
    </row>
    <row r="190" spans="1:3" ht="12.75" customHeight="1">
      <c r="A190">
        <v>188</v>
      </c>
      <c r="B190">
        <v>4</v>
      </c>
      <c r="C190" t="s">
        <v>252</v>
      </c>
    </row>
    <row r="191" spans="1:3" ht="12.75" customHeight="1">
      <c r="A191">
        <v>189</v>
      </c>
      <c r="B191">
        <v>4</v>
      </c>
      <c r="C191" t="s">
        <v>253</v>
      </c>
    </row>
    <row r="192" spans="1:3" ht="12.75" customHeight="1">
      <c r="A192">
        <v>190</v>
      </c>
      <c r="B192">
        <v>4</v>
      </c>
      <c r="C192" t="s">
        <v>254</v>
      </c>
    </row>
    <row r="193" spans="1:3" ht="12.75" customHeight="1">
      <c r="A193">
        <v>191</v>
      </c>
      <c r="B193">
        <v>5</v>
      </c>
      <c r="C193" t="s">
        <v>255</v>
      </c>
    </row>
    <row r="194" spans="1:3" ht="12.75" customHeight="1">
      <c r="A194">
        <v>192</v>
      </c>
      <c r="B194">
        <v>5</v>
      </c>
      <c r="C194" t="s">
        <v>256</v>
      </c>
    </row>
    <row r="195" spans="1:3" ht="12.75" customHeight="1">
      <c r="A195">
        <v>193</v>
      </c>
      <c r="B195">
        <v>5</v>
      </c>
      <c r="C195" t="s">
        <v>257</v>
      </c>
    </row>
    <row r="196" spans="1:3" ht="12.75" customHeight="1">
      <c r="A196">
        <v>194</v>
      </c>
      <c r="B196">
        <v>5</v>
      </c>
      <c r="C196" t="s">
        <v>258</v>
      </c>
    </row>
    <row r="197" spans="1:3" ht="12.75" customHeight="1">
      <c r="A197">
        <v>195</v>
      </c>
      <c r="B197">
        <v>5</v>
      </c>
      <c r="C197" t="s">
        <v>259</v>
      </c>
    </row>
    <row r="198" spans="1:3" ht="12.75" customHeight="1">
      <c r="A198">
        <v>196</v>
      </c>
      <c r="B198">
        <v>5</v>
      </c>
      <c r="C198" t="s">
        <v>260</v>
      </c>
    </row>
    <row r="199" spans="1:3" ht="12.75" customHeight="1">
      <c r="A199">
        <v>197</v>
      </c>
      <c r="B199">
        <v>5</v>
      </c>
      <c r="C199" t="s">
        <v>261</v>
      </c>
    </row>
    <row r="200" spans="1:3" ht="12.75" customHeight="1">
      <c r="A200">
        <v>198</v>
      </c>
      <c r="B200">
        <v>5</v>
      </c>
      <c r="C200" t="s">
        <v>262</v>
      </c>
    </row>
    <row r="201" spans="1:3" ht="12.75" customHeight="1">
      <c r="A201">
        <v>199</v>
      </c>
      <c r="B201">
        <v>5</v>
      </c>
      <c r="C201" t="s">
        <v>263</v>
      </c>
    </row>
    <row r="202" spans="1:3" ht="12.75" customHeight="1">
      <c r="A202">
        <v>200</v>
      </c>
      <c r="B202">
        <v>5</v>
      </c>
      <c r="C202" t="s">
        <v>264</v>
      </c>
    </row>
    <row r="203" spans="1:3" ht="12.75" customHeight="1">
      <c r="A203">
        <v>201</v>
      </c>
      <c r="B203">
        <v>5</v>
      </c>
      <c r="C203" t="s">
        <v>265</v>
      </c>
    </row>
    <row r="204" spans="1:3" ht="12.75" customHeight="1">
      <c r="A204">
        <v>202</v>
      </c>
      <c r="B204">
        <v>5</v>
      </c>
      <c r="C204" t="s">
        <v>266</v>
      </c>
    </row>
    <row r="205" spans="1:3" ht="12.75" customHeight="1">
      <c r="A205">
        <v>203</v>
      </c>
      <c r="B205">
        <v>5</v>
      </c>
      <c r="C205" t="s">
        <v>267</v>
      </c>
    </row>
    <row r="206" spans="1:3" ht="12.75" customHeight="1">
      <c r="A206">
        <v>204</v>
      </c>
      <c r="B206">
        <v>5</v>
      </c>
      <c r="C206" t="s">
        <v>268</v>
      </c>
    </row>
    <row r="207" spans="1:3" ht="12.75" customHeight="1">
      <c r="A207">
        <v>205</v>
      </c>
      <c r="B207">
        <v>5</v>
      </c>
      <c r="C207" t="s">
        <v>269</v>
      </c>
    </row>
    <row r="208" spans="1:3" ht="12.75" customHeight="1">
      <c r="A208">
        <v>206</v>
      </c>
      <c r="B208">
        <v>5</v>
      </c>
      <c r="C208" t="s">
        <v>270</v>
      </c>
    </row>
    <row r="209" spans="1:3" ht="12.75" customHeight="1">
      <c r="A209">
        <v>207</v>
      </c>
      <c r="B209">
        <v>5</v>
      </c>
      <c r="C209" t="s">
        <v>271</v>
      </c>
    </row>
    <row r="210" spans="1:3" ht="12.75" customHeight="1">
      <c r="A210">
        <v>208</v>
      </c>
      <c r="B210">
        <v>5</v>
      </c>
      <c r="C210" t="s">
        <v>272</v>
      </c>
    </row>
    <row r="211" spans="1:3" ht="12.75" customHeight="1">
      <c r="A211">
        <v>209</v>
      </c>
      <c r="B211">
        <v>5</v>
      </c>
      <c r="C211" t="s">
        <v>273</v>
      </c>
    </row>
    <row r="212" spans="1:3" ht="12.75" customHeight="1">
      <c r="A212">
        <v>210</v>
      </c>
      <c r="B212">
        <v>5</v>
      </c>
      <c r="C212" t="s">
        <v>274</v>
      </c>
    </row>
    <row r="213" spans="1:3" ht="12.75" customHeight="1">
      <c r="A213">
        <v>211</v>
      </c>
      <c r="B213">
        <v>5</v>
      </c>
      <c r="C213" t="s">
        <v>275</v>
      </c>
    </row>
    <row r="214" spans="1:3" ht="12.75" customHeight="1">
      <c r="A214">
        <v>212</v>
      </c>
      <c r="B214">
        <v>5</v>
      </c>
      <c r="C214" t="s">
        <v>276</v>
      </c>
    </row>
    <row r="215" spans="1:3" ht="12.75" customHeight="1">
      <c r="A215">
        <v>213</v>
      </c>
      <c r="B215">
        <v>5</v>
      </c>
      <c r="C215" t="s">
        <v>277</v>
      </c>
    </row>
    <row r="216" spans="1:3" ht="12.75" customHeight="1">
      <c r="A216">
        <v>214</v>
      </c>
      <c r="B216">
        <v>5</v>
      </c>
      <c r="C216" t="s">
        <v>278</v>
      </c>
    </row>
    <row r="217" spans="1:3" ht="12.75" customHeight="1">
      <c r="A217">
        <v>215</v>
      </c>
      <c r="B217">
        <v>5</v>
      </c>
      <c r="C217" t="s">
        <v>279</v>
      </c>
    </row>
    <row r="218" spans="1:3" ht="12.75" customHeight="1">
      <c r="A218">
        <v>216</v>
      </c>
      <c r="B218">
        <v>5</v>
      </c>
      <c r="C218" t="s">
        <v>280</v>
      </c>
    </row>
    <row r="219" spans="1:3" ht="12.75" customHeight="1">
      <c r="A219">
        <v>217</v>
      </c>
      <c r="B219">
        <v>5</v>
      </c>
      <c r="C219" t="s">
        <v>281</v>
      </c>
    </row>
    <row r="220" spans="1:3" ht="12.75" customHeight="1">
      <c r="A220">
        <v>218</v>
      </c>
      <c r="B220">
        <v>5</v>
      </c>
      <c r="C220" t="s">
        <v>282</v>
      </c>
    </row>
    <row r="221" spans="1:3" ht="12.75" customHeight="1">
      <c r="A221">
        <v>219</v>
      </c>
      <c r="B221">
        <v>5</v>
      </c>
      <c r="C221" t="s">
        <v>283</v>
      </c>
    </row>
    <row r="222" spans="1:3" ht="12.75" customHeight="1">
      <c r="A222">
        <v>220</v>
      </c>
      <c r="B222">
        <v>6</v>
      </c>
      <c r="C222" t="s">
        <v>284</v>
      </c>
    </row>
    <row r="223" spans="1:3" ht="12.75" customHeight="1">
      <c r="A223">
        <v>221</v>
      </c>
      <c r="B223">
        <v>6</v>
      </c>
      <c r="C223" t="s">
        <v>285</v>
      </c>
    </row>
    <row r="224" spans="1:3" ht="12.75" customHeight="1">
      <c r="A224">
        <v>222</v>
      </c>
      <c r="B224">
        <v>6</v>
      </c>
      <c r="C224" t="s">
        <v>286</v>
      </c>
    </row>
    <row r="225" spans="1:3" ht="12.75" customHeight="1">
      <c r="A225">
        <v>223</v>
      </c>
      <c r="B225">
        <v>6</v>
      </c>
      <c r="C225" t="s">
        <v>287</v>
      </c>
    </row>
    <row r="226" spans="1:3" ht="12.75" customHeight="1">
      <c r="A226">
        <v>224</v>
      </c>
      <c r="B226">
        <v>6</v>
      </c>
      <c r="C226" t="s">
        <v>288</v>
      </c>
    </row>
    <row r="227" spans="1:3" ht="12.75" customHeight="1">
      <c r="A227">
        <v>225</v>
      </c>
      <c r="B227">
        <v>6</v>
      </c>
      <c r="C227" t="s">
        <v>289</v>
      </c>
    </row>
    <row r="228" spans="1:3" ht="12.75" customHeight="1">
      <c r="A228">
        <v>226</v>
      </c>
      <c r="B228">
        <v>6</v>
      </c>
      <c r="C228" t="s">
        <v>290</v>
      </c>
    </row>
    <row r="229" spans="1:3" ht="12.75" customHeight="1">
      <c r="A229">
        <v>227</v>
      </c>
      <c r="B229">
        <v>6</v>
      </c>
      <c r="C229" t="s">
        <v>291</v>
      </c>
    </row>
    <row r="230" spans="1:3" ht="12.75" customHeight="1">
      <c r="A230">
        <v>228</v>
      </c>
      <c r="B230">
        <v>6</v>
      </c>
      <c r="C230" t="s">
        <v>292</v>
      </c>
    </row>
    <row r="231" spans="1:3" ht="12.75" customHeight="1">
      <c r="A231">
        <v>229</v>
      </c>
      <c r="B231">
        <v>6</v>
      </c>
      <c r="C231" t="s">
        <v>293</v>
      </c>
    </row>
    <row r="232" spans="1:3" ht="12.75" customHeight="1">
      <c r="A232">
        <v>230</v>
      </c>
      <c r="B232">
        <v>6</v>
      </c>
      <c r="C232" t="s">
        <v>294</v>
      </c>
    </row>
    <row r="233" spans="1:3" ht="12.75" customHeight="1">
      <c r="A233">
        <v>231</v>
      </c>
      <c r="B233">
        <v>6</v>
      </c>
      <c r="C233" t="s">
        <v>295</v>
      </c>
    </row>
    <row r="234" spans="1:3" ht="12.75" customHeight="1">
      <c r="A234">
        <v>232</v>
      </c>
      <c r="B234">
        <v>6</v>
      </c>
      <c r="C234" t="s">
        <v>296</v>
      </c>
    </row>
    <row r="235" spans="1:3" ht="12.75" customHeight="1">
      <c r="A235">
        <v>233</v>
      </c>
      <c r="B235">
        <v>6</v>
      </c>
      <c r="C235" t="s">
        <v>297</v>
      </c>
    </row>
    <row r="236" spans="1:3" ht="12.75" customHeight="1">
      <c r="A236">
        <v>234</v>
      </c>
      <c r="B236">
        <v>6</v>
      </c>
      <c r="C236" t="s">
        <v>298</v>
      </c>
    </row>
    <row r="237" spans="1:3" ht="12.75" customHeight="1">
      <c r="A237">
        <v>235</v>
      </c>
      <c r="B237">
        <v>6</v>
      </c>
      <c r="C237" t="s">
        <v>299</v>
      </c>
    </row>
    <row r="238" spans="1:3" ht="12.75" customHeight="1">
      <c r="A238">
        <v>236</v>
      </c>
      <c r="B238">
        <v>6</v>
      </c>
      <c r="C238" t="s">
        <v>300</v>
      </c>
    </row>
    <row r="239" spans="1:3" ht="12.75" customHeight="1">
      <c r="A239">
        <v>237</v>
      </c>
      <c r="B239">
        <v>6</v>
      </c>
      <c r="C239" t="s">
        <v>301</v>
      </c>
    </row>
    <row r="240" spans="1:3" ht="12.75" customHeight="1">
      <c r="A240">
        <v>238</v>
      </c>
      <c r="B240">
        <v>6</v>
      </c>
      <c r="C240" t="s">
        <v>302</v>
      </c>
    </row>
    <row r="241" spans="1:3" ht="12.75" customHeight="1">
      <c r="A241">
        <v>239</v>
      </c>
      <c r="B241">
        <v>6</v>
      </c>
      <c r="C241" t="s">
        <v>303</v>
      </c>
    </row>
    <row r="242" spans="1:3" ht="12.75" customHeight="1">
      <c r="A242">
        <v>240</v>
      </c>
      <c r="B242">
        <v>6</v>
      </c>
      <c r="C242" t="s">
        <v>304</v>
      </c>
    </row>
    <row r="243" spans="1:3" ht="12.75" customHeight="1">
      <c r="A243">
        <v>241</v>
      </c>
      <c r="B243">
        <v>6</v>
      </c>
      <c r="C243" t="s">
        <v>305</v>
      </c>
    </row>
    <row r="244" spans="1:3" ht="12.75" customHeight="1">
      <c r="A244">
        <v>242</v>
      </c>
      <c r="B244">
        <v>6</v>
      </c>
      <c r="C244" t="s">
        <v>306</v>
      </c>
    </row>
    <row r="245" spans="1:3" ht="12.75" customHeight="1">
      <c r="A245">
        <v>243</v>
      </c>
      <c r="B245">
        <v>6</v>
      </c>
      <c r="C245" t="s">
        <v>307</v>
      </c>
    </row>
    <row r="246" spans="1:3" ht="12.75" customHeight="1">
      <c r="A246">
        <v>244</v>
      </c>
      <c r="B246">
        <v>6</v>
      </c>
      <c r="C246" t="s">
        <v>308</v>
      </c>
    </row>
    <row r="247" spans="1:3" ht="12.75" customHeight="1">
      <c r="A247">
        <v>245</v>
      </c>
      <c r="B247">
        <v>6</v>
      </c>
      <c r="C247" t="s">
        <v>309</v>
      </c>
    </row>
    <row r="248" spans="1:3" ht="12.75" customHeight="1">
      <c r="A248">
        <v>246</v>
      </c>
      <c r="B248">
        <v>6</v>
      </c>
      <c r="C248" t="s">
        <v>310</v>
      </c>
    </row>
    <row r="249" spans="1:3" ht="12.75" customHeight="1">
      <c r="A249">
        <v>247</v>
      </c>
      <c r="B249">
        <v>6</v>
      </c>
      <c r="C249" t="s">
        <v>311</v>
      </c>
    </row>
    <row r="250" spans="1:3" ht="12.75" customHeight="1">
      <c r="A250">
        <v>248</v>
      </c>
      <c r="B250">
        <v>6</v>
      </c>
      <c r="C250" t="s">
        <v>312</v>
      </c>
    </row>
    <row r="251" spans="1:3" ht="12.75" customHeight="1">
      <c r="A251">
        <v>249</v>
      </c>
      <c r="B251">
        <v>7</v>
      </c>
      <c r="C251" t="s">
        <v>313</v>
      </c>
    </row>
    <row r="252" spans="1:3" ht="12.75" customHeight="1">
      <c r="A252">
        <v>250</v>
      </c>
      <c r="B252">
        <v>7</v>
      </c>
      <c r="C252" t="s">
        <v>314</v>
      </c>
    </row>
    <row r="253" spans="1:3" ht="12.75" customHeight="1">
      <c r="A253">
        <v>251</v>
      </c>
      <c r="B253">
        <v>7</v>
      </c>
      <c r="C253" t="s">
        <v>315</v>
      </c>
    </row>
    <row r="254" spans="1:3" ht="12.75" customHeight="1">
      <c r="A254">
        <v>252</v>
      </c>
      <c r="B254">
        <v>7</v>
      </c>
      <c r="C254" t="s">
        <v>316</v>
      </c>
    </row>
    <row r="255" spans="1:3" ht="12.75" customHeight="1">
      <c r="A255">
        <v>253</v>
      </c>
      <c r="B255">
        <v>7</v>
      </c>
      <c r="C255" t="s">
        <v>317</v>
      </c>
    </row>
    <row r="256" spans="1:3" ht="12.75" customHeight="1">
      <c r="A256">
        <v>254</v>
      </c>
      <c r="B256">
        <v>7</v>
      </c>
      <c r="C256" t="s">
        <v>318</v>
      </c>
    </row>
    <row r="257" spans="1:3" ht="12.75" customHeight="1">
      <c r="A257">
        <v>255</v>
      </c>
      <c r="B257">
        <v>7</v>
      </c>
      <c r="C257" t="s">
        <v>319</v>
      </c>
    </row>
    <row r="258" spans="1:3" ht="12.75" customHeight="1">
      <c r="A258">
        <v>256</v>
      </c>
      <c r="B258">
        <v>7</v>
      </c>
      <c r="C258" t="s">
        <v>320</v>
      </c>
    </row>
    <row r="259" spans="1:3" ht="12.75" customHeight="1">
      <c r="A259">
        <v>257</v>
      </c>
      <c r="B259">
        <v>7</v>
      </c>
      <c r="C259" t="s">
        <v>321</v>
      </c>
    </row>
    <row r="260" spans="1:3" ht="12.75" customHeight="1">
      <c r="A260">
        <v>258</v>
      </c>
      <c r="B260">
        <v>7</v>
      </c>
      <c r="C260" t="s">
        <v>322</v>
      </c>
    </row>
    <row r="261" spans="1:3" ht="12.75" customHeight="1">
      <c r="A261">
        <v>259</v>
      </c>
      <c r="B261">
        <v>7</v>
      </c>
      <c r="C261" t="s">
        <v>323</v>
      </c>
    </row>
    <row r="262" spans="1:3" ht="12.75" customHeight="1">
      <c r="A262">
        <v>260</v>
      </c>
      <c r="B262">
        <v>7</v>
      </c>
      <c r="C262" t="s">
        <v>324</v>
      </c>
    </row>
    <row r="263" spans="1:3" ht="12.75" customHeight="1">
      <c r="A263">
        <v>261</v>
      </c>
      <c r="B263">
        <v>7</v>
      </c>
      <c r="C263" t="s">
        <v>325</v>
      </c>
    </row>
    <row r="264" spans="1:3" ht="12.75" customHeight="1">
      <c r="A264">
        <v>262</v>
      </c>
      <c r="B264">
        <v>8</v>
      </c>
      <c r="C264" t="s">
        <v>326</v>
      </c>
    </row>
    <row r="265" spans="1:3" ht="12.75" customHeight="1">
      <c r="A265">
        <v>263</v>
      </c>
      <c r="B265">
        <v>8</v>
      </c>
      <c r="C265" t="s">
        <v>327</v>
      </c>
    </row>
    <row r="266" spans="1:3" ht="12.75" customHeight="1">
      <c r="A266">
        <v>264</v>
      </c>
      <c r="B266">
        <v>8</v>
      </c>
      <c r="C266" t="s">
        <v>328</v>
      </c>
    </row>
    <row r="267" spans="1:3" ht="12.75" customHeight="1">
      <c r="A267">
        <v>265</v>
      </c>
      <c r="B267">
        <v>8</v>
      </c>
      <c r="C267" t="s">
        <v>329</v>
      </c>
    </row>
    <row r="268" spans="1:3" ht="12.75" customHeight="1">
      <c r="A268">
        <v>266</v>
      </c>
      <c r="B268">
        <v>8</v>
      </c>
      <c r="C268" t="s">
        <v>330</v>
      </c>
    </row>
    <row r="269" spans="1:3" ht="12.75" customHeight="1">
      <c r="A269">
        <v>267</v>
      </c>
      <c r="B269">
        <v>8</v>
      </c>
      <c r="C269" t="s">
        <v>331</v>
      </c>
    </row>
    <row r="270" spans="1:3" ht="12.75" customHeight="1">
      <c r="A270">
        <v>268</v>
      </c>
      <c r="B270">
        <v>8</v>
      </c>
      <c r="C270" t="s">
        <v>332</v>
      </c>
    </row>
    <row r="271" spans="1:3" ht="12.75" customHeight="1">
      <c r="A271">
        <v>269</v>
      </c>
      <c r="B271">
        <v>8</v>
      </c>
      <c r="C271" t="s">
        <v>333</v>
      </c>
    </row>
    <row r="272" spans="1:3" ht="12.75" customHeight="1">
      <c r="A272">
        <v>270</v>
      </c>
      <c r="B272">
        <v>8</v>
      </c>
      <c r="C272" t="s">
        <v>334</v>
      </c>
    </row>
    <row r="273" spans="1:3" ht="12.75" customHeight="1">
      <c r="A273">
        <v>271</v>
      </c>
      <c r="B273">
        <v>8</v>
      </c>
      <c r="C273" t="s">
        <v>335</v>
      </c>
    </row>
    <row r="274" spans="1:3" ht="12.75" customHeight="1">
      <c r="A274">
        <v>272</v>
      </c>
      <c r="B274">
        <v>8</v>
      </c>
      <c r="C274" t="s">
        <v>336</v>
      </c>
    </row>
    <row r="275" spans="1:3" ht="12.75" customHeight="1">
      <c r="A275">
        <v>273</v>
      </c>
      <c r="B275">
        <v>8</v>
      </c>
      <c r="C275" t="s">
        <v>337</v>
      </c>
    </row>
    <row r="276" spans="1:3" ht="12.75" customHeight="1">
      <c r="A276">
        <v>274</v>
      </c>
      <c r="B276">
        <v>8</v>
      </c>
      <c r="C276" t="s">
        <v>338</v>
      </c>
    </row>
    <row r="277" spans="1:3" ht="12.75" customHeight="1">
      <c r="A277">
        <v>275</v>
      </c>
      <c r="B277">
        <v>8</v>
      </c>
      <c r="C277" t="s">
        <v>339</v>
      </c>
    </row>
    <row r="278" spans="1:3" ht="12.75" customHeight="1">
      <c r="A278">
        <v>276</v>
      </c>
      <c r="B278">
        <v>8</v>
      </c>
      <c r="C278" t="s">
        <v>340</v>
      </c>
    </row>
    <row r="279" spans="1:3" ht="12.75" customHeight="1">
      <c r="A279">
        <v>277</v>
      </c>
      <c r="B279">
        <v>8</v>
      </c>
      <c r="C279" t="s">
        <v>341</v>
      </c>
    </row>
    <row r="280" spans="1:3" ht="12.75" customHeight="1">
      <c r="A280">
        <v>278</v>
      </c>
      <c r="B280">
        <v>8</v>
      </c>
      <c r="C280" t="s">
        <v>342</v>
      </c>
    </row>
    <row r="281" spans="1:3" ht="12.75" customHeight="1">
      <c r="A281">
        <v>279</v>
      </c>
      <c r="B281">
        <v>8</v>
      </c>
      <c r="C281" t="s">
        <v>343</v>
      </c>
    </row>
    <row r="282" spans="1:3" ht="12.75" customHeight="1">
      <c r="A282">
        <v>280</v>
      </c>
      <c r="B282">
        <v>8</v>
      </c>
      <c r="C282" t="s">
        <v>344</v>
      </c>
    </row>
    <row r="283" spans="1:3" ht="12.75" customHeight="1">
      <c r="A283">
        <v>281</v>
      </c>
      <c r="B283">
        <v>8</v>
      </c>
      <c r="C283" t="s">
        <v>345</v>
      </c>
    </row>
    <row r="284" spans="1:3" ht="12.75" customHeight="1">
      <c r="A284">
        <v>282</v>
      </c>
      <c r="B284">
        <v>8</v>
      </c>
      <c r="C284" t="s">
        <v>346</v>
      </c>
    </row>
    <row r="285" spans="1:3" ht="12.75" customHeight="1">
      <c r="A285">
        <v>283</v>
      </c>
      <c r="B285">
        <v>8</v>
      </c>
      <c r="C285" t="s">
        <v>347</v>
      </c>
    </row>
    <row r="286" spans="1:3" ht="12.75" customHeight="1">
      <c r="A286">
        <v>284</v>
      </c>
      <c r="B286">
        <v>8</v>
      </c>
      <c r="C286" t="s">
        <v>348</v>
      </c>
    </row>
    <row r="287" spans="1:3" ht="12.75" customHeight="1">
      <c r="A287">
        <v>285</v>
      </c>
      <c r="B287">
        <v>8</v>
      </c>
      <c r="C287" t="s">
        <v>349</v>
      </c>
    </row>
    <row r="288" spans="1:3" ht="12.75" customHeight="1">
      <c r="A288">
        <v>286</v>
      </c>
      <c r="B288">
        <v>8</v>
      </c>
      <c r="C288" t="s">
        <v>350</v>
      </c>
    </row>
    <row r="289" spans="1:3" ht="12.75" customHeight="1">
      <c r="A289">
        <v>287</v>
      </c>
      <c r="B289">
        <v>8</v>
      </c>
      <c r="C289" t="s">
        <v>351</v>
      </c>
    </row>
    <row r="290" spans="1:3" ht="12.75" customHeight="1">
      <c r="A290">
        <v>288</v>
      </c>
      <c r="B290">
        <v>9</v>
      </c>
      <c r="C290" t="s">
        <v>352</v>
      </c>
    </row>
    <row r="291" spans="1:3" ht="12.75" customHeight="1">
      <c r="A291">
        <v>289</v>
      </c>
      <c r="B291">
        <v>9</v>
      </c>
      <c r="C291" t="s">
        <v>353</v>
      </c>
    </row>
    <row r="292" spans="1:3" ht="12.75" customHeight="1">
      <c r="A292">
        <v>290</v>
      </c>
      <c r="B292">
        <v>9</v>
      </c>
      <c r="C292" t="s">
        <v>354</v>
      </c>
    </row>
    <row r="293" spans="1:3" ht="12.75" customHeight="1">
      <c r="A293">
        <v>291</v>
      </c>
      <c r="B293">
        <v>9</v>
      </c>
      <c r="C293" t="s">
        <v>355</v>
      </c>
    </row>
    <row r="294" spans="1:3" ht="12.75" customHeight="1">
      <c r="A294">
        <v>292</v>
      </c>
      <c r="B294">
        <v>9</v>
      </c>
      <c r="C294" t="s">
        <v>356</v>
      </c>
    </row>
    <row r="295" spans="1:3" ht="12.75" customHeight="1">
      <c r="A295">
        <v>293</v>
      </c>
      <c r="B295">
        <v>9</v>
      </c>
      <c r="C295" t="s">
        <v>357</v>
      </c>
    </row>
    <row r="296" spans="1:3" ht="12.75" customHeight="1">
      <c r="A296">
        <v>294</v>
      </c>
      <c r="B296">
        <v>9</v>
      </c>
      <c r="C296" t="s">
        <v>358</v>
      </c>
    </row>
    <row r="297" spans="1:3" ht="12.75" customHeight="1">
      <c r="A297">
        <v>295</v>
      </c>
      <c r="B297">
        <v>9</v>
      </c>
      <c r="C297" t="s">
        <v>359</v>
      </c>
    </row>
    <row r="298" spans="1:3" ht="12.75" customHeight="1">
      <c r="A298">
        <v>296</v>
      </c>
      <c r="B298">
        <v>9</v>
      </c>
      <c r="C298" t="s">
        <v>360</v>
      </c>
    </row>
    <row r="299" spans="1:3" ht="12.75" customHeight="1">
      <c r="A299">
        <v>297</v>
      </c>
      <c r="B299">
        <v>9</v>
      </c>
      <c r="C299" t="s">
        <v>361</v>
      </c>
    </row>
    <row r="300" spans="1:3" ht="12.75" customHeight="1">
      <c r="A300">
        <v>298</v>
      </c>
      <c r="B300">
        <v>9</v>
      </c>
      <c r="C300" t="s">
        <v>362</v>
      </c>
    </row>
    <row r="301" spans="1:3" ht="12.75" customHeight="1">
      <c r="A301">
        <v>299</v>
      </c>
      <c r="B301">
        <v>9</v>
      </c>
      <c r="C301" t="s">
        <v>363</v>
      </c>
    </row>
    <row r="302" spans="1:3" ht="12.75" customHeight="1">
      <c r="A302">
        <v>300</v>
      </c>
      <c r="B302">
        <v>9</v>
      </c>
      <c r="C302" t="s">
        <v>364</v>
      </c>
    </row>
    <row r="303" spans="1:3" ht="12.75" customHeight="1">
      <c r="A303">
        <v>301</v>
      </c>
      <c r="B303">
        <v>10</v>
      </c>
      <c r="C303" t="s">
        <v>365</v>
      </c>
    </row>
    <row r="304" spans="1:3" ht="12.75" customHeight="1">
      <c r="A304">
        <v>302</v>
      </c>
      <c r="B304">
        <v>10</v>
      </c>
      <c r="C304" t="s">
        <v>366</v>
      </c>
    </row>
    <row r="305" spans="1:3" ht="12.75" customHeight="1">
      <c r="A305">
        <v>303</v>
      </c>
      <c r="B305">
        <v>10</v>
      </c>
      <c r="C305" t="s">
        <v>367</v>
      </c>
    </row>
    <row r="306" spans="1:3" ht="12.75" customHeight="1">
      <c r="A306">
        <v>304</v>
      </c>
      <c r="B306">
        <v>10</v>
      </c>
      <c r="C306" t="s">
        <v>368</v>
      </c>
    </row>
    <row r="307" spans="1:3" ht="12.75" customHeight="1">
      <c r="A307">
        <v>305</v>
      </c>
      <c r="B307">
        <v>10</v>
      </c>
      <c r="C307" t="s">
        <v>369</v>
      </c>
    </row>
    <row r="308" spans="1:3" ht="12.75" customHeight="1">
      <c r="A308">
        <v>306</v>
      </c>
      <c r="B308">
        <v>10</v>
      </c>
      <c r="C308" t="s">
        <v>370</v>
      </c>
    </row>
    <row r="309" spans="1:3" ht="12.75" customHeight="1">
      <c r="A309">
        <v>307</v>
      </c>
      <c r="B309">
        <v>10</v>
      </c>
      <c r="C309" t="s">
        <v>371</v>
      </c>
    </row>
    <row r="310" spans="1:3" ht="12.75" customHeight="1">
      <c r="A310">
        <v>308</v>
      </c>
      <c r="B310">
        <v>10</v>
      </c>
      <c r="C310" t="s">
        <v>372</v>
      </c>
    </row>
    <row r="311" spans="1:3" ht="12.75" customHeight="1">
      <c r="A311">
        <v>309</v>
      </c>
      <c r="B311">
        <v>10</v>
      </c>
      <c r="C311" t="s">
        <v>373</v>
      </c>
    </row>
    <row r="312" spans="1:3" ht="12.75" customHeight="1">
      <c r="A312">
        <v>310</v>
      </c>
      <c r="B312">
        <v>10</v>
      </c>
      <c r="C312" t="s">
        <v>374</v>
      </c>
    </row>
    <row r="313" spans="1:3" ht="12.75" customHeight="1">
      <c r="A313">
        <v>311</v>
      </c>
      <c r="B313">
        <v>10</v>
      </c>
      <c r="C313" t="s">
        <v>375</v>
      </c>
    </row>
    <row r="314" spans="1:3" ht="12.75" customHeight="1">
      <c r="A314">
        <v>312</v>
      </c>
      <c r="B314">
        <v>10</v>
      </c>
      <c r="C314" t="s">
        <v>376</v>
      </c>
    </row>
    <row r="315" spans="1:3" ht="12.75" customHeight="1">
      <c r="A315">
        <v>313</v>
      </c>
      <c r="B315">
        <v>10</v>
      </c>
      <c r="C315" t="s">
        <v>377</v>
      </c>
    </row>
    <row r="316" spans="1:3" ht="12.75" customHeight="1">
      <c r="A316">
        <v>314</v>
      </c>
      <c r="B316">
        <v>10</v>
      </c>
      <c r="C316" t="s">
        <v>378</v>
      </c>
    </row>
  </sheetData>
  <mergeCells count="1">
    <mergeCell ref="B1:C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>
      <selection activeCell="K24" sqref="K24"/>
    </sheetView>
  </sheetViews>
  <sheetFormatPr baseColWidth="10" defaultColWidth="17.1640625" defaultRowHeight="12.75" customHeight="1" x14ac:dyDescent="0"/>
  <sheetData>
    <row r="1" spans="1:1" ht="12.75" customHeight="1">
      <c r="A1" s="5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200" zoomScaleNormal="200" zoomScalePageLayoutView="200" workbookViewId="0">
      <selection activeCell="I10" sqref="I10"/>
    </sheetView>
  </sheetViews>
  <sheetFormatPr baseColWidth="10" defaultRowHeight="12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/>
  </sheetViews>
  <sheetFormatPr baseColWidth="10" defaultColWidth="17.1640625" defaultRowHeight="12.75" customHeight="1" x14ac:dyDescent="0"/>
  <cols>
    <col min="4" max="4" width="33.6640625" customWidth="1"/>
  </cols>
  <sheetData>
    <row r="1" spans="1:5" ht="12.75" customHeight="1">
      <c r="A1" s="24"/>
      <c r="B1" s="9"/>
      <c r="C1" s="21" t="s">
        <v>379</v>
      </c>
      <c r="D1" s="2"/>
      <c r="E1" s="1"/>
    </row>
    <row r="2" spans="1:5" ht="12.75" customHeight="1">
      <c r="A2" s="20" t="s">
        <v>380</v>
      </c>
      <c r="B2" s="25" t="s">
        <v>381</v>
      </c>
      <c r="C2" s="16" t="s">
        <v>382</v>
      </c>
      <c r="D2" s="29" t="s">
        <v>383</v>
      </c>
      <c r="E2" s="1"/>
    </row>
    <row r="3" spans="1:5" ht="12.75" customHeight="1">
      <c r="A3" s="20"/>
      <c r="B3" s="25"/>
      <c r="C3" s="1" t="s">
        <v>384</v>
      </c>
      <c r="D3" s="6" t="s">
        <v>385</v>
      </c>
      <c r="E3" s="1"/>
    </row>
    <row r="4" spans="1:5" ht="12.75" customHeight="1">
      <c r="A4" s="20"/>
      <c r="B4" s="25"/>
      <c r="C4" s="1" t="s">
        <v>386</v>
      </c>
      <c r="D4" s="6" t="s">
        <v>387</v>
      </c>
      <c r="E4" s="1"/>
    </row>
    <row r="5" spans="1:5" ht="12.75" customHeight="1">
      <c r="A5" s="20"/>
      <c r="B5" s="25"/>
      <c r="C5" s="1" t="s">
        <v>388</v>
      </c>
      <c r="D5" s="6" t="s">
        <v>389</v>
      </c>
      <c r="E5" s="1"/>
    </row>
    <row r="6" spans="1:5" ht="12.75" customHeight="1">
      <c r="A6" s="2"/>
      <c r="B6" s="25"/>
      <c r="C6" s="1" t="s">
        <v>390</v>
      </c>
      <c r="D6" s="6">
        <v>1</v>
      </c>
      <c r="E6" s="1"/>
    </row>
    <row r="7" spans="1:5" ht="12.75" customHeight="1">
      <c r="A7" s="2"/>
      <c r="B7" s="25"/>
      <c r="C7" s="1" t="s">
        <v>391</v>
      </c>
      <c r="D7" s="6">
        <v>2</v>
      </c>
      <c r="E7" s="1"/>
    </row>
    <row r="8" spans="1:5" ht="12.75" customHeight="1">
      <c r="A8" s="2"/>
      <c r="B8" s="25"/>
      <c r="C8" s="1" t="s">
        <v>392</v>
      </c>
      <c r="D8" s="6" t="s">
        <v>393</v>
      </c>
      <c r="E8" s="1"/>
    </row>
    <row r="9" spans="1:5" ht="12.75" customHeight="1">
      <c r="A9" s="2"/>
      <c r="B9" s="25"/>
      <c r="C9" s="1" t="s">
        <v>394</v>
      </c>
      <c r="D9" s="6" t="s">
        <v>395</v>
      </c>
      <c r="E9" s="1"/>
    </row>
    <row r="10" spans="1:5" ht="12.75" customHeight="1">
      <c r="A10" s="2"/>
      <c r="B10" s="25"/>
      <c r="C10" s="1" t="s">
        <v>396</v>
      </c>
      <c r="D10" s="6" t="s">
        <v>397</v>
      </c>
      <c r="E10" s="1"/>
    </row>
    <row r="11" spans="1:5" ht="12.75" customHeight="1">
      <c r="A11" s="2"/>
      <c r="B11" s="25"/>
      <c r="C11" s="1" t="s">
        <v>398</v>
      </c>
      <c r="D11" s="6" t="s">
        <v>399</v>
      </c>
      <c r="E11" s="1"/>
    </row>
    <row r="12" spans="1:5" ht="12.75" customHeight="1">
      <c r="A12" s="2"/>
      <c r="B12" s="25"/>
      <c r="C12" s="1" t="s">
        <v>400</v>
      </c>
      <c r="D12" s="6" t="s">
        <v>401</v>
      </c>
      <c r="E12" s="1"/>
    </row>
    <row r="13" spans="1:5" ht="12.75" customHeight="1">
      <c r="A13" s="2"/>
      <c r="B13" s="25"/>
      <c r="C13" s="1" t="s">
        <v>402</v>
      </c>
      <c r="D13" s="6" t="s">
        <v>403</v>
      </c>
      <c r="E13" s="1"/>
    </row>
    <row r="14" spans="1:5" ht="12.75" customHeight="1">
      <c r="A14" s="2"/>
      <c r="B14" s="25"/>
      <c r="C14" s="12" t="s">
        <v>404</v>
      </c>
      <c r="D14" s="9" t="s">
        <v>405</v>
      </c>
      <c r="E14" s="1"/>
    </row>
    <row r="15" spans="1:5" ht="12.75" customHeight="1">
      <c r="A15" s="2"/>
      <c r="B15" s="25" t="s">
        <v>406</v>
      </c>
      <c r="C15" s="11" t="s">
        <v>407</v>
      </c>
      <c r="D15" s="29" t="s">
        <v>408</v>
      </c>
      <c r="E15" s="1"/>
    </row>
    <row r="16" spans="1:5" ht="12.75" customHeight="1">
      <c r="A16" s="2"/>
      <c r="B16" s="4"/>
      <c r="C16" s="18"/>
      <c r="D16" s="6" t="s">
        <v>409</v>
      </c>
      <c r="E16" s="1"/>
    </row>
    <row r="17" spans="1:5" ht="12.75" customHeight="1">
      <c r="A17" s="2"/>
      <c r="B17" s="27"/>
      <c r="C17" s="18"/>
      <c r="D17" s="6" t="s">
        <v>410</v>
      </c>
      <c r="E17" s="1"/>
    </row>
    <row r="18" spans="1:5" ht="12.75" customHeight="1">
      <c r="A18" s="14"/>
      <c r="B18" s="27"/>
      <c r="C18" s="18"/>
      <c r="D18" s="6" t="s">
        <v>411</v>
      </c>
      <c r="E18" s="1"/>
    </row>
    <row r="19" spans="1:5" ht="12.75" customHeight="1">
      <c r="A19" s="26"/>
      <c r="B19" s="27"/>
      <c r="C19" s="18"/>
      <c r="D19" s="6" t="s">
        <v>412</v>
      </c>
      <c r="E19" s="1"/>
    </row>
    <row r="20" spans="1:5" ht="12.75" customHeight="1">
      <c r="A20" s="26"/>
      <c r="B20" s="27"/>
      <c r="C20" s="1" t="s">
        <v>413</v>
      </c>
      <c r="D20" s="6" t="s">
        <v>414</v>
      </c>
      <c r="E20" s="1"/>
    </row>
    <row r="21" spans="1:5" ht="12.75" customHeight="1">
      <c r="A21" s="26"/>
      <c r="B21" s="27"/>
      <c r="C21" s="23" t="s">
        <v>415</v>
      </c>
      <c r="D21" s="6" t="s">
        <v>416</v>
      </c>
      <c r="E21" s="1"/>
    </row>
    <row r="22" spans="1:5" ht="12.75" customHeight="1">
      <c r="A22" s="10"/>
      <c r="B22" s="27"/>
      <c r="C22" s="11"/>
      <c r="D22" s="6" t="s">
        <v>417</v>
      </c>
      <c r="E22" s="1"/>
    </row>
    <row r="23" spans="1:5" ht="12.75" customHeight="1">
      <c r="A23" s="14"/>
      <c r="B23" s="27"/>
      <c r="C23" s="18"/>
      <c r="D23" s="6" t="s">
        <v>418</v>
      </c>
      <c r="E23" s="1"/>
    </row>
    <row r="24" spans="1:5" ht="12.75" customHeight="1">
      <c r="A24" s="26"/>
      <c r="B24" s="27"/>
      <c r="C24" s="18"/>
      <c r="D24" s="6" t="s">
        <v>419</v>
      </c>
      <c r="E24" s="1"/>
    </row>
    <row r="25" spans="1:5" ht="12.75" customHeight="1">
      <c r="A25" s="26"/>
      <c r="B25" s="27"/>
      <c r="C25" s="18"/>
      <c r="D25" s="6" t="s">
        <v>420</v>
      </c>
      <c r="E25" s="1"/>
    </row>
    <row r="26" spans="1:5" ht="12.75" customHeight="1">
      <c r="A26" s="26"/>
      <c r="B26" s="27"/>
      <c r="C26" s="18"/>
      <c r="D26" s="6" t="s">
        <v>421</v>
      </c>
      <c r="E26" s="1"/>
    </row>
    <row r="27" spans="1:5" ht="12.75" customHeight="1">
      <c r="A27" s="26"/>
      <c r="B27" s="17"/>
      <c r="C27" s="23"/>
      <c r="D27" s="9" t="s">
        <v>422</v>
      </c>
      <c r="E27" s="1"/>
    </row>
    <row r="28" spans="1:5" ht="12.75" customHeight="1">
      <c r="A28" s="26"/>
      <c r="B28" s="25" t="s">
        <v>423</v>
      </c>
      <c r="C28" s="16" t="s">
        <v>424</v>
      </c>
      <c r="D28" s="29" t="s">
        <v>425</v>
      </c>
      <c r="E28" s="1"/>
    </row>
    <row r="29" spans="1:5" ht="12.75" customHeight="1">
      <c r="A29" s="10"/>
      <c r="B29" s="25"/>
      <c r="C29" s="1" t="s">
        <v>426</v>
      </c>
      <c r="D29" s="6" t="s">
        <v>427</v>
      </c>
      <c r="E29" s="1"/>
    </row>
    <row r="30" spans="1:5" ht="12.75" customHeight="1">
      <c r="A30" s="14"/>
      <c r="B30" s="25"/>
      <c r="C30" s="1" t="s">
        <v>428</v>
      </c>
      <c r="D30" s="6" t="s">
        <v>429</v>
      </c>
      <c r="E30" s="1"/>
    </row>
    <row r="31" spans="1:5" ht="12.75" customHeight="1">
      <c r="A31" s="26"/>
      <c r="B31" s="25"/>
      <c r="C31" s="1" t="s">
        <v>430</v>
      </c>
      <c r="D31" s="6" t="s">
        <v>431</v>
      </c>
      <c r="E31" s="1"/>
    </row>
    <row r="32" spans="1:5" ht="12.75" customHeight="1">
      <c r="A32" s="26"/>
      <c r="B32" s="25"/>
      <c r="C32" s="1" t="s">
        <v>432</v>
      </c>
      <c r="D32" s="6" t="s">
        <v>433</v>
      </c>
      <c r="E32" s="1"/>
    </row>
    <row r="33" spans="1:5" ht="12.75" customHeight="1">
      <c r="A33" s="26"/>
      <c r="B33" s="25"/>
      <c r="C33" s="1" t="s">
        <v>434</v>
      </c>
      <c r="D33" s="6" t="s">
        <v>435</v>
      </c>
      <c r="E33" s="1"/>
    </row>
    <row r="34" spans="1:5" ht="12.75" customHeight="1">
      <c r="A34" s="26"/>
      <c r="B34" s="25"/>
      <c r="C34" s="1" t="s">
        <v>436</v>
      </c>
      <c r="D34" s="6" t="s">
        <v>437</v>
      </c>
      <c r="E34" s="1"/>
    </row>
    <row r="35" spans="1:5" ht="12.75" customHeight="1">
      <c r="A35" s="26"/>
      <c r="B35" s="25"/>
      <c r="C35" s="1" t="s">
        <v>438</v>
      </c>
      <c r="D35" s="6" t="s">
        <v>439</v>
      </c>
      <c r="E35" s="1"/>
    </row>
    <row r="36" spans="1:5" ht="12.75" customHeight="1">
      <c r="A36" s="26"/>
      <c r="B36" s="25"/>
      <c r="C36" s="12" t="s">
        <v>440</v>
      </c>
      <c r="D36" s="9" t="s">
        <v>441</v>
      </c>
      <c r="E36" s="1"/>
    </row>
    <row r="37" spans="1:5" ht="12.75" customHeight="1">
      <c r="A37" s="10"/>
      <c r="B37" s="25" t="s">
        <v>442</v>
      </c>
      <c r="C37" s="16" t="s">
        <v>443</v>
      </c>
      <c r="D37" s="29" t="s">
        <v>444</v>
      </c>
      <c r="E37" s="1"/>
    </row>
    <row r="38" spans="1:5" ht="12.75" customHeight="1">
      <c r="A38" s="14"/>
      <c r="B38" s="4"/>
      <c r="C38" s="1"/>
      <c r="D38" s="6" t="s">
        <v>445</v>
      </c>
      <c r="E38" s="1"/>
    </row>
    <row r="39" spans="1:5" ht="12.75" customHeight="1">
      <c r="A39" s="26"/>
      <c r="B39" s="27"/>
      <c r="C39" s="1" t="s">
        <v>446</v>
      </c>
      <c r="D39" s="6" t="s">
        <v>447</v>
      </c>
      <c r="E39" s="1"/>
    </row>
    <row r="40" spans="1:5" ht="12.75" customHeight="1">
      <c r="A40" s="26"/>
      <c r="B40" s="27"/>
      <c r="C40" s="1" t="s">
        <v>448</v>
      </c>
      <c r="D40" s="6" t="s">
        <v>449</v>
      </c>
      <c r="E40" s="1"/>
    </row>
    <row r="41" spans="1:5" ht="12.75" customHeight="1">
      <c r="A41" s="10"/>
      <c r="B41" s="17"/>
      <c r="C41" s="12" t="s">
        <v>450</v>
      </c>
      <c r="D41" s="9" t="s">
        <v>451</v>
      </c>
      <c r="E41" s="1"/>
    </row>
    <row r="42" spans="1:5" ht="12.75" customHeight="1">
      <c r="A42" s="20" t="s">
        <v>452</v>
      </c>
      <c r="B42" s="25" t="s">
        <v>453</v>
      </c>
      <c r="C42" s="16" t="s">
        <v>454</v>
      </c>
      <c r="D42" s="29" t="s">
        <v>455</v>
      </c>
      <c r="E42" s="1"/>
    </row>
    <row r="43" spans="1:5" ht="12.75" customHeight="1">
      <c r="A43" s="20"/>
      <c r="B43" s="25"/>
      <c r="C43" s="1" t="s">
        <v>456</v>
      </c>
      <c r="D43" s="6" t="s">
        <v>457</v>
      </c>
      <c r="E43" s="1"/>
    </row>
    <row r="44" spans="1:5" ht="12.75" customHeight="1">
      <c r="A44" s="20"/>
      <c r="B44" s="25"/>
      <c r="C44" s="1" t="s">
        <v>458</v>
      </c>
      <c r="D44" s="6">
        <v>44100</v>
      </c>
      <c r="E44" s="1"/>
    </row>
    <row r="45" spans="1:5" ht="12.75" customHeight="1">
      <c r="A45" s="2"/>
      <c r="B45" s="25"/>
      <c r="C45" s="1" t="s">
        <v>459</v>
      </c>
      <c r="D45" s="6" t="s">
        <v>460</v>
      </c>
      <c r="E45" s="1"/>
    </row>
    <row r="46" spans="1:5" ht="12.75" customHeight="1">
      <c r="A46" s="2"/>
      <c r="B46" s="25"/>
      <c r="C46" s="1" t="s">
        <v>461</v>
      </c>
      <c r="D46" s="6" t="s">
        <v>462</v>
      </c>
      <c r="E46" s="1"/>
    </row>
    <row r="47" spans="1:5" ht="12.75" customHeight="1">
      <c r="A47" s="2"/>
      <c r="B47" s="25"/>
      <c r="C47" s="12" t="s">
        <v>463</v>
      </c>
      <c r="D47" s="9" t="s">
        <v>464</v>
      </c>
      <c r="E47" s="1"/>
    </row>
    <row r="48" spans="1:5" ht="12.75" customHeight="1">
      <c r="A48" s="2"/>
      <c r="B48" s="25" t="s">
        <v>465</v>
      </c>
      <c r="C48" s="16" t="s">
        <v>466</v>
      </c>
      <c r="D48" s="29" t="s">
        <v>467</v>
      </c>
      <c r="E48" s="1"/>
    </row>
    <row r="49" spans="1:5" ht="12.75" customHeight="1">
      <c r="A49" s="2"/>
      <c r="B49" s="25"/>
      <c r="C49" s="1" t="s">
        <v>454</v>
      </c>
      <c r="D49" s="6" t="s">
        <v>468</v>
      </c>
      <c r="E49" s="1"/>
    </row>
    <row r="50" spans="1:5" ht="12.75" customHeight="1">
      <c r="A50" s="2"/>
      <c r="B50" s="25"/>
      <c r="C50" s="12" t="s">
        <v>469</v>
      </c>
      <c r="D50" s="9" t="s">
        <v>393</v>
      </c>
      <c r="E50" s="1"/>
    </row>
    <row r="51" spans="1:5" ht="12.75" customHeight="1">
      <c r="A51" s="2"/>
      <c r="B51" s="25" t="s">
        <v>470</v>
      </c>
      <c r="C51" s="16" t="s">
        <v>471</v>
      </c>
      <c r="D51" s="29" t="s">
        <v>472</v>
      </c>
      <c r="E51" s="1"/>
    </row>
    <row r="52" spans="1:5" ht="12.75" customHeight="1">
      <c r="A52" s="2"/>
      <c r="B52" s="25"/>
      <c r="C52" s="1" t="s">
        <v>473</v>
      </c>
      <c r="D52" s="6" t="s">
        <v>474</v>
      </c>
      <c r="E52" s="1"/>
    </row>
    <row r="53" spans="1:5" ht="12.75" customHeight="1">
      <c r="A53" s="2"/>
      <c r="B53" s="25"/>
      <c r="C53" s="12" t="s">
        <v>475</v>
      </c>
      <c r="D53" s="9" t="s">
        <v>476</v>
      </c>
      <c r="E53" s="1"/>
    </row>
    <row r="54" spans="1:5" ht="12.75" customHeight="1">
      <c r="A54" s="7"/>
      <c r="B54" s="7"/>
      <c r="C54" s="7"/>
      <c r="D54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D1" zoomScale="150" zoomScaleNormal="150" zoomScalePageLayoutView="150" workbookViewId="0">
      <selection activeCell="M12" sqref="M12"/>
    </sheetView>
  </sheetViews>
  <sheetFormatPr baseColWidth="10" defaultRowHeight="12" x14ac:dyDescent="0"/>
  <cols>
    <col min="1" max="1" width="5.1640625" customWidth="1"/>
    <col min="2" max="2" width="13.33203125" customWidth="1"/>
    <col min="3" max="3" width="12.6640625" customWidth="1"/>
    <col min="4" max="4" width="12" customWidth="1"/>
    <col min="5" max="5" width="12.5" customWidth="1"/>
    <col min="6" max="6" width="13.83203125" customWidth="1"/>
    <col min="7" max="7" width="15.6640625" customWidth="1"/>
    <col min="8" max="8" width="13.1640625" customWidth="1"/>
    <col min="11" max="11" width="7.83203125" customWidth="1"/>
    <col min="12" max="12" width="12.6640625" customWidth="1"/>
    <col min="13" max="14" width="12.83203125" customWidth="1"/>
    <col min="15" max="15" width="12.6640625" customWidth="1"/>
  </cols>
  <sheetData>
    <row r="1" spans="1:18" ht="20" customHeight="1">
      <c r="A1" s="63" t="s">
        <v>479</v>
      </c>
      <c r="B1" s="64"/>
      <c r="C1" s="64"/>
      <c r="D1" s="64"/>
      <c r="E1" s="64"/>
      <c r="F1" s="64"/>
      <c r="G1" s="64"/>
      <c r="H1" s="64"/>
      <c r="K1" s="67" t="s">
        <v>480</v>
      </c>
      <c r="L1" s="67"/>
      <c r="M1" s="67"/>
      <c r="N1" s="67"/>
      <c r="O1" s="67"/>
      <c r="P1" s="67"/>
      <c r="Q1" s="71"/>
      <c r="R1" s="72"/>
    </row>
    <row r="2" spans="1:18" ht="15" customHeight="1">
      <c r="A2" s="65" t="s">
        <v>485</v>
      </c>
      <c r="B2" s="65"/>
      <c r="C2" s="65"/>
      <c r="D2" s="65"/>
      <c r="E2" s="65"/>
      <c r="F2" s="65"/>
      <c r="G2" s="65"/>
      <c r="H2" s="65"/>
      <c r="K2" s="68" t="s">
        <v>487</v>
      </c>
      <c r="L2" s="68"/>
      <c r="M2" s="68"/>
      <c r="N2" s="68"/>
      <c r="O2" s="68"/>
      <c r="P2" s="68"/>
      <c r="Q2" s="72"/>
      <c r="R2" s="72"/>
    </row>
    <row r="3" spans="1:18" ht="24">
      <c r="A3" s="30"/>
      <c r="B3" s="37" t="s">
        <v>49</v>
      </c>
      <c r="C3" s="37" t="s">
        <v>484</v>
      </c>
      <c r="D3" s="37" t="s">
        <v>497</v>
      </c>
      <c r="E3" s="37" t="s">
        <v>481</v>
      </c>
      <c r="F3" s="37" t="s">
        <v>482</v>
      </c>
      <c r="G3" s="37" t="s">
        <v>499</v>
      </c>
      <c r="H3" s="37" t="s">
        <v>496</v>
      </c>
      <c r="K3" s="30"/>
      <c r="L3" s="37" t="s">
        <v>54</v>
      </c>
      <c r="M3" s="37" t="s">
        <v>478</v>
      </c>
      <c r="N3" s="37" t="s">
        <v>497</v>
      </c>
      <c r="O3" s="37" t="s">
        <v>498</v>
      </c>
      <c r="P3" s="37" t="s">
        <v>52</v>
      </c>
    </row>
    <row r="4" spans="1:18">
      <c r="A4" s="30" t="s">
        <v>490</v>
      </c>
      <c r="B4" s="30">
        <v>3.1666666666666665</v>
      </c>
      <c r="C4" s="30">
        <v>1.3152509484776147</v>
      </c>
      <c r="D4" s="30">
        <v>41.534240478240463</v>
      </c>
      <c r="E4" s="30">
        <v>0.47064785890691679</v>
      </c>
      <c r="F4" s="30">
        <v>0.49112277553845324</v>
      </c>
      <c r="G4" s="30">
        <v>34.4</v>
      </c>
      <c r="H4" s="30">
        <v>65.599999999999994</v>
      </c>
      <c r="K4" s="30" t="s">
        <v>490</v>
      </c>
      <c r="L4" s="69">
        <v>90</v>
      </c>
      <c r="M4" s="69">
        <v>5.4772255750516603</v>
      </c>
      <c r="N4" s="62">
        <f>100*M4/L4</f>
        <v>6.0858061945018447</v>
      </c>
      <c r="O4" s="70">
        <v>5.4772255750516603</v>
      </c>
      <c r="P4" s="30">
        <v>27</v>
      </c>
    </row>
    <row r="5" spans="1:18">
      <c r="A5" s="30" t="s">
        <v>491</v>
      </c>
      <c r="B5" s="30">
        <v>3.9</v>
      </c>
      <c r="C5" s="30">
        <v>1.2689936278745479</v>
      </c>
      <c r="D5" s="30">
        <v>32.538298150629437</v>
      </c>
      <c r="E5" s="30">
        <v>0.45409519348150601</v>
      </c>
      <c r="F5" s="30">
        <v>0.47385000815528117</v>
      </c>
      <c r="G5" s="30">
        <v>17.2</v>
      </c>
      <c r="H5" s="30">
        <v>82.8</v>
      </c>
      <c r="K5" s="30" t="s">
        <v>491</v>
      </c>
      <c r="L5" s="69">
        <v>60</v>
      </c>
      <c r="M5" s="69">
        <v>8.9442719099991592</v>
      </c>
      <c r="N5" s="62">
        <f t="shared" ref="N5:N7" si="0">100*M5/L5</f>
        <v>14.907119849998598</v>
      </c>
      <c r="O5" s="70">
        <v>8.9442719099991592</v>
      </c>
      <c r="P5" s="30">
        <v>18</v>
      </c>
    </row>
    <row r="6" spans="1:18">
      <c r="A6" s="30" t="s">
        <v>492</v>
      </c>
      <c r="B6" s="30">
        <v>3.8</v>
      </c>
      <c r="C6" s="30">
        <v>1.3235271579877139</v>
      </c>
      <c r="D6" s="30">
        <v>34.829662052308258</v>
      </c>
      <c r="E6" s="30">
        <v>0.47360940802444595</v>
      </c>
      <c r="F6" s="30">
        <v>0.49421316295862</v>
      </c>
      <c r="G6" s="30">
        <v>20.599999999999998</v>
      </c>
      <c r="H6" s="30">
        <v>79.400000000000006</v>
      </c>
      <c r="K6" s="30" t="s">
        <v>492</v>
      </c>
      <c r="L6" s="69">
        <v>83.333333333333343</v>
      </c>
      <c r="M6" s="69">
        <v>6.8041381743977158</v>
      </c>
      <c r="N6" s="62">
        <f t="shared" si="0"/>
        <v>8.164965809277259</v>
      </c>
      <c r="O6" s="70">
        <v>6.8041381743977158</v>
      </c>
      <c r="P6" s="30">
        <v>25</v>
      </c>
    </row>
    <row r="7" spans="1:18">
      <c r="A7" s="30" t="s">
        <v>493</v>
      </c>
      <c r="B7" s="30">
        <v>3.3</v>
      </c>
      <c r="C7" s="30">
        <v>1.2905492014562292</v>
      </c>
      <c r="D7" s="30">
        <v>39.107551559279678</v>
      </c>
      <c r="E7" s="30">
        <v>0.46180861468486767</v>
      </c>
      <c r="F7" s="30">
        <v>0.48189899161202177</v>
      </c>
      <c r="G7" s="30">
        <v>31</v>
      </c>
      <c r="H7" s="30">
        <v>69</v>
      </c>
      <c r="K7" s="30" t="s">
        <v>493</v>
      </c>
      <c r="L7" s="69">
        <v>46.666666666666664</v>
      </c>
      <c r="M7" s="69">
        <v>9.1084006808529772</v>
      </c>
      <c r="N7" s="62">
        <f t="shared" si="0"/>
        <v>19.518001458970666</v>
      </c>
      <c r="O7" s="70">
        <v>9.1084006808529772</v>
      </c>
      <c r="P7" s="30">
        <v>14</v>
      </c>
    </row>
    <row r="8" spans="1:18">
      <c r="A8" s="30" t="s">
        <v>494</v>
      </c>
      <c r="B8" s="30">
        <v>4.0333333333333332</v>
      </c>
      <c r="C8" s="30">
        <v>0.85028730776551376</v>
      </c>
      <c r="D8" s="30">
        <v>21.081503498318522</v>
      </c>
      <c r="E8" s="30">
        <v>0.30426581430621696</v>
      </c>
      <c r="F8" s="30">
        <v>0.31750249872716629</v>
      </c>
      <c r="G8" s="30">
        <v>6.8000000000000007</v>
      </c>
      <c r="H8" s="30">
        <v>93.2</v>
      </c>
    </row>
    <row r="9" spans="1:18">
      <c r="A9" s="30" t="s">
        <v>495</v>
      </c>
      <c r="B9" s="30">
        <v>3.5333333333333332</v>
      </c>
      <c r="C9" s="30">
        <v>1.1058881072455411</v>
      </c>
      <c r="D9" s="30">
        <v>31.298720016383239</v>
      </c>
      <c r="E9" s="30">
        <v>0.39572970501803462</v>
      </c>
      <c r="F9" s="30">
        <v>0.41294540581328509</v>
      </c>
      <c r="G9" s="30">
        <v>27.500000000000004</v>
      </c>
      <c r="H9" s="30">
        <v>72.5</v>
      </c>
    </row>
    <row r="10" spans="1:18">
      <c r="A10" s="30"/>
      <c r="B10" s="30"/>
      <c r="C10" s="30"/>
      <c r="D10" s="30"/>
      <c r="E10" s="30"/>
      <c r="F10" s="30"/>
      <c r="G10" s="30"/>
      <c r="H10" s="30"/>
    </row>
    <row r="11" spans="1:18" ht="15" customHeight="1">
      <c r="A11" s="65" t="s">
        <v>486</v>
      </c>
      <c r="B11" s="65"/>
      <c r="C11" s="65"/>
      <c r="D11" s="65"/>
      <c r="E11" s="65"/>
      <c r="F11" s="65"/>
      <c r="G11" s="65"/>
      <c r="H11" s="65"/>
    </row>
    <row r="12" spans="1:18">
      <c r="A12" s="30"/>
      <c r="B12" s="66" t="s">
        <v>54</v>
      </c>
      <c r="C12" s="66" t="s">
        <v>477</v>
      </c>
      <c r="D12" s="66" t="s">
        <v>497</v>
      </c>
      <c r="E12" s="66" t="s">
        <v>498</v>
      </c>
      <c r="F12" s="66" t="s">
        <v>52</v>
      </c>
      <c r="G12" s="30"/>
      <c r="H12" s="30"/>
    </row>
    <row r="13" spans="1:18">
      <c r="A13" s="30" t="s">
        <v>490</v>
      </c>
      <c r="B13" s="30">
        <v>96.666666666666671</v>
      </c>
      <c r="C13" s="30">
        <v>3.2773069341672496</v>
      </c>
      <c r="D13" s="62">
        <f>100*C13/B13</f>
        <v>3.3903175181040512</v>
      </c>
      <c r="E13" s="30">
        <v>3.2773069341672496</v>
      </c>
      <c r="F13" s="30">
        <v>29</v>
      </c>
      <c r="G13" s="30"/>
      <c r="H13" s="30"/>
    </row>
    <row r="14" spans="1:18">
      <c r="A14" s="30" t="s">
        <v>491</v>
      </c>
      <c r="B14" s="30">
        <v>63.333333333333329</v>
      </c>
      <c r="C14" s="30">
        <v>8.7981479532574021</v>
      </c>
      <c r="D14" s="62">
        <f t="shared" ref="D14:D18" si="1">100*C14/B14</f>
        <v>13.891812557774847</v>
      </c>
      <c r="E14" s="30">
        <v>8.7981479532574021</v>
      </c>
      <c r="F14" s="30">
        <v>19</v>
      </c>
      <c r="G14" s="30"/>
      <c r="H14" s="30"/>
    </row>
    <row r="15" spans="1:18">
      <c r="A15" s="30" t="s">
        <v>492</v>
      </c>
      <c r="B15" s="30">
        <v>80</v>
      </c>
      <c r="C15" s="30">
        <v>7.3029674334022143</v>
      </c>
      <c r="D15" s="62">
        <f t="shared" si="1"/>
        <v>9.1287092917527666</v>
      </c>
      <c r="E15" s="30">
        <v>7.3029674334022143</v>
      </c>
      <c r="F15" s="30">
        <v>24</v>
      </c>
      <c r="G15" s="30"/>
      <c r="H15" s="30"/>
    </row>
    <row r="16" spans="1:18">
      <c r="A16" s="30" t="s">
        <v>493</v>
      </c>
      <c r="B16" s="30">
        <v>60</v>
      </c>
      <c r="C16" s="30">
        <v>8.9442719099991592</v>
      </c>
      <c r="D16" s="62">
        <f t="shared" si="1"/>
        <v>14.907119849998598</v>
      </c>
      <c r="E16" s="30">
        <v>8.9442719099991592</v>
      </c>
      <c r="F16" s="30">
        <v>18</v>
      </c>
      <c r="G16" s="30"/>
      <c r="H16" s="30"/>
    </row>
    <row r="17" spans="1:8">
      <c r="A17" s="30" t="s">
        <v>494</v>
      </c>
      <c r="B17" s="30">
        <v>80</v>
      </c>
      <c r="C17" s="30">
        <v>7.3029674334022143</v>
      </c>
      <c r="D17" s="62">
        <f t="shared" si="1"/>
        <v>9.1287092917527666</v>
      </c>
      <c r="E17" s="30">
        <v>7.3029674334022143</v>
      </c>
      <c r="F17" s="30">
        <v>24</v>
      </c>
      <c r="G17" s="30"/>
      <c r="H17" s="30"/>
    </row>
    <row r="18" spans="1:8">
      <c r="A18" s="30" t="s">
        <v>495</v>
      </c>
      <c r="B18" s="30">
        <v>56.666666666666664</v>
      </c>
      <c r="C18" s="30">
        <v>9.0472013270321252</v>
      </c>
      <c r="D18" s="62">
        <f t="shared" si="1"/>
        <v>15.965649400644926</v>
      </c>
      <c r="E18" s="30">
        <v>9.0472013270321252</v>
      </c>
      <c r="F18" s="30">
        <v>17</v>
      </c>
      <c r="G18" s="30"/>
      <c r="H18" s="30"/>
    </row>
    <row r="20" spans="1:8" ht="24" customHeight="1"/>
    <row r="21" spans="1:8" ht="16" customHeight="1"/>
    <row r="22" spans="1:8" ht="16" customHeight="1"/>
  </sheetData>
  <mergeCells count="5">
    <mergeCell ref="A1:H1"/>
    <mergeCell ref="A2:H2"/>
    <mergeCell ref="A11:H11"/>
    <mergeCell ref="K1:P1"/>
    <mergeCell ref="K2:P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Respuestas de formulario</vt:lpstr>
      <vt:lpstr>Analisis</vt:lpstr>
      <vt:lpstr>Población</vt:lpstr>
      <vt:lpstr>Graficos</vt:lpstr>
      <vt:lpstr>Graficos T-Student</vt:lpstr>
      <vt:lpstr>Ficha Tecnica</vt:lpstr>
      <vt:lpstr>Tabla Respuestas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Daniel Cardona</cp:lastModifiedBy>
  <dcterms:created xsi:type="dcterms:W3CDTF">2013-11-22T02:03:04Z</dcterms:created>
  <dcterms:modified xsi:type="dcterms:W3CDTF">2014-05-01T16:40:21Z</dcterms:modified>
</cp:coreProperties>
</file>